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НОК\"/>
    </mc:Choice>
  </mc:AlternateContent>
  <bookViews>
    <workbookView xWindow="0" yWindow="0" windowWidth="27315" windowHeight="153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8" i="1" l="1"/>
  <c r="G118" i="1" s="1"/>
  <c r="E117" i="1"/>
  <c r="G117" i="1" s="1"/>
  <c r="E119" i="1"/>
  <c r="G119" i="1" s="1"/>
  <c r="E120" i="1"/>
  <c r="G120" i="1" s="1"/>
  <c r="E123" i="1"/>
  <c r="G123" i="1" s="1"/>
  <c r="E122" i="1"/>
  <c r="G122" i="1" s="1"/>
  <c r="E121" i="1"/>
  <c r="G121" i="1" s="1"/>
  <c r="C123" i="1"/>
  <c r="C122" i="1"/>
  <c r="C121" i="1"/>
  <c r="C120" i="1"/>
  <c r="C119" i="1"/>
  <c r="C118" i="1"/>
  <c r="B123" i="1"/>
  <c r="B122" i="1"/>
  <c r="B121" i="1"/>
  <c r="B120" i="1"/>
  <c r="B119" i="1"/>
  <c r="B118" i="1"/>
  <c r="B117" i="1"/>
  <c r="D122" i="1" l="1"/>
  <c r="D120" i="1"/>
  <c r="D119" i="1"/>
  <c r="D118" i="1"/>
  <c r="D117" i="1"/>
  <c r="D123" i="1"/>
  <c r="D121" i="1"/>
  <c r="R21" i="1"/>
  <c r="R16" i="1"/>
  <c r="R11" i="1" l="1"/>
  <c r="R13" i="1" s="1"/>
  <c r="R36" i="1" l="1"/>
  <c r="R6" i="1" l="1"/>
  <c r="B6" i="1"/>
  <c r="AQ102" i="1" l="1"/>
  <c r="AQ101" i="1"/>
  <c r="AO102" i="1"/>
  <c r="AO101" i="1"/>
  <c r="AM102" i="1"/>
  <c r="AM101" i="1"/>
  <c r="AK102" i="1"/>
  <c r="AK101" i="1"/>
  <c r="AI102" i="1"/>
  <c r="AI101" i="1"/>
  <c r="AG102" i="1"/>
  <c r="AG101" i="1"/>
  <c r="AE102" i="1"/>
  <c r="AE101" i="1"/>
  <c r="AD102" i="1"/>
  <c r="AD101" i="1"/>
  <c r="R31" i="1"/>
  <c r="AB102" i="1"/>
  <c r="AB101" i="1"/>
  <c r="Z102" i="1"/>
  <c r="Z101" i="1"/>
  <c r="X102" i="1"/>
  <c r="X101" i="1"/>
  <c r="AF101" i="1" l="1"/>
  <c r="AF102" i="1"/>
  <c r="W102" i="1"/>
  <c r="AN102" i="1" s="1"/>
  <c r="W101" i="1"/>
  <c r="AC101" i="1" s="1"/>
  <c r="A105" i="1"/>
  <c r="A104" i="1"/>
  <c r="I46" i="1"/>
  <c r="C47" i="1"/>
  <c r="R38" i="1"/>
  <c r="R33" i="1"/>
  <c r="R26" i="1"/>
  <c r="R28" i="1" s="1"/>
  <c r="S22" i="1"/>
  <c r="R18" i="1"/>
  <c r="R8" i="1"/>
  <c r="B36" i="1"/>
  <c r="B47" i="1" s="1"/>
  <c r="B31" i="1"/>
  <c r="B46" i="1" s="1"/>
  <c r="B26" i="1"/>
  <c r="B21" i="1"/>
  <c r="B16" i="1"/>
  <c r="B11" i="1"/>
  <c r="AF36" i="1"/>
  <c r="O47" i="1" s="1"/>
  <c r="AD36" i="1"/>
  <c r="AD38" i="1" s="1"/>
  <c r="AB36" i="1"/>
  <c r="AB38" i="1" s="1"/>
  <c r="Y36" i="1"/>
  <c r="Y38" i="1" s="1"/>
  <c r="W36" i="1"/>
  <c r="K47" i="1" s="1"/>
  <c r="U36" i="1"/>
  <c r="U38" i="1" s="1"/>
  <c r="Q38" i="1"/>
  <c r="P36" i="1"/>
  <c r="G47" i="1" s="1"/>
  <c r="M36" i="1"/>
  <c r="M38" i="1" s="1"/>
  <c r="E47" i="1"/>
  <c r="G36" i="1"/>
  <c r="G38" i="1" s="1"/>
  <c r="F38" i="1"/>
  <c r="AF31" i="1"/>
  <c r="AF33" i="1" s="1"/>
  <c r="AD31" i="1"/>
  <c r="N46" i="1" s="1"/>
  <c r="AB31" i="1"/>
  <c r="AB33" i="1" s="1"/>
  <c r="Y31" i="1"/>
  <c r="Y33" i="1" s="1"/>
  <c r="W31" i="1"/>
  <c r="K46" i="1" s="1"/>
  <c r="U31" i="1"/>
  <c r="U33" i="1" s="1"/>
  <c r="Q33" i="1"/>
  <c r="P31" i="1"/>
  <c r="G46" i="1" s="1"/>
  <c r="M31" i="1"/>
  <c r="M33" i="1" s="1"/>
  <c r="E46" i="1"/>
  <c r="G31" i="1"/>
  <c r="G33" i="1" s="1"/>
  <c r="F33" i="1"/>
  <c r="AF26" i="1"/>
  <c r="O45" i="1" s="1"/>
  <c r="AD26" i="1"/>
  <c r="AD28" i="1" s="1"/>
  <c r="AB26" i="1"/>
  <c r="AB28" i="1" s="1"/>
  <c r="Y26" i="1"/>
  <c r="Y28" i="1" s="1"/>
  <c r="W26" i="1"/>
  <c r="W28" i="1" s="1"/>
  <c r="U26" i="1"/>
  <c r="U28" i="1" s="1"/>
  <c r="Q28" i="1"/>
  <c r="P26" i="1"/>
  <c r="P28" i="1" s="1"/>
  <c r="M26" i="1"/>
  <c r="M28" i="1" s="1"/>
  <c r="G26" i="1"/>
  <c r="G28" i="1" s="1"/>
  <c r="F28" i="1"/>
  <c r="AF21" i="1"/>
  <c r="AF23" i="1" s="1"/>
  <c r="AD21" i="1"/>
  <c r="N44" i="1" s="1"/>
  <c r="AB21" i="1"/>
  <c r="AB23" i="1" s="1"/>
  <c r="Y21" i="1"/>
  <c r="Y23" i="1" s="1"/>
  <c r="W21" i="1"/>
  <c r="W23" i="1" s="1"/>
  <c r="U21" i="1"/>
  <c r="U23" i="1" s="1"/>
  <c r="Q23" i="1"/>
  <c r="P21" i="1"/>
  <c r="P23" i="1" s="1"/>
  <c r="M21" i="1"/>
  <c r="M23" i="1" s="1"/>
  <c r="G21" i="1"/>
  <c r="G23" i="1" s="1"/>
  <c r="F23" i="1"/>
  <c r="AF16" i="1"/>
  <c r="O43" i="1" s="1"/>
  <c r="AD16" i="1"/>
  <c r="N43" i="1" s="1"/>
  <c r="AB16" i="1"/>
  <c r="AB18" i="1" s="1"/>
  <c r="Y16" i="1"/>
  <c r="Y18" i="1" s="1"/>
  <c r="W16" i="1"/>
  <c r="W18" i="1" s="1"/>
  <c r="U16" i="1"/>
  <c r="U18" i="1" s="1"/>
  <c r="Q18" i="1"/>
  <c r="P16" i="1"/>
  <c r="P18" i="1" s="1"/>
  <c r="M16" i="1"/>
  <c r="M18" i="1" s="1"/>
  <c r="G16" i="1"/>
  <c r="G18" i="1" s="1"/>
  <c r="F18" i="1"/>
  <c r="AF11" i="1"/>
  <c r="AF13" i="1" s="1"/>
  <c r="AD11" i="1"/>
  <c r="AD13" i="1" s="1"/>
  <c r="AB11" i="1"/>
  <c r="AB13" i="1" s="1"/>
  <c r="Y11" i="1"/>
  <c r="Y13" i="1" s="1"/>
  <c r="W11" i="1"/>
  <c r="W13" i="1" s="1"/>
  <c r="U11" i="1"/>
  <c r="U13" i="1" s="1"/>
  <c r="Q13" i="1"/>
  <c r="P11" i="1"/>
  <c r="P13" i="1" s="1"/>
  <c r="M11" i="1"/>
  <c r="M13" i="1" s="1"/>
  <c r="G11" i="1"/>
  <c r="G13" i="1" s="1"/>
  <c r="F13" i="1"/>
  <c r="AF6" i="1"/>
  <c r="O41" i="1" s="1"/>
  <c r="AD6" i="1"/>
  <c r="N41" i="1" s="1"/>
  <c r="AB6" i="1"/>
  <c r="AB8" i="1" s="1"/>
  <c r="Y6" i="1"/>
  <c r="Y8" i="1" s="1"/>
  <c r="W6" i="1"/>
  <c r="W8" i="1" s="1"/>
  <c r="U6" i="1"/>
  <c r="U8" i="1" s="1"/>
  <c r="Q8" i="1"/>
  <c r="P6" i="1"/>
  <c r="P8" i="1" s="1"/>
  <c r="M6" i="1"/>
  <c r="M8" i="1" s="1"/>
  <c r="G6" i="1"/>
  <c r="G8" i="1" s="1"/>
  <c r="F8" i="1"/>
  <c r="V104" i="1" l="1"/>
  <c r="V102" i="1"/>
  <c r="A123" i="1"/>
  <c r="V101" i="1"/>
  <c r="A122" i="1"/>
  <c r="AA21" i="1"/>
  <c r="AH21" i="1"/>
  <c r="M44" i="1"/>
  <c r="AH26" i="1"/>
  <c r="O42" i="1"/>
  <c r="AL102" i="1"/>
  <c r="AA102" i="1"/>
  <c r="Y102" i="1"/>
  <c r="AP102" i="1"/>
  <c r="AC102" i="1"/>
  <c r="AJ102" i="1"/>
  <c r="AH36" i="1"/>
  <c r="AH102" i="1"/>
  <c r="AR102" i="1"/>
  <c r="P33" i="1"/>
  <c r="T33" i="1" s="1"/>
  <c r="D104" i="1" s="1"/>
  <c r="O46" i="1"/>
  <c r="AP101" i="1"/>
  <c r="AJ101" i="1"/>
  <c r="AD33" i="1"/>
  <c r="AH33" i="1" s="1"/>
  <c r="F104" i="1" s="1"/>
  <c r="AH101" i="1"/>
  <c r="AA101" i="1"/>
  <c r="L46" i="1"/>
  <c r="Y101" i="1"/>
  <c r="AL101" i="1"/>
  <c r="AA31" i="1"/>
  <c r="AH31" i="1"/>
  <c r="AN101" i="1"/>
  <c r="AR101" i="1"/>
  <c r="AD23" i="1"/>
  <c r="AH23" i="1" s="1"/>
  <c r="T28" i="1"/>
  <c r="T8" i="1"/>
  <c r="P38" i="1"/>
  <c r="T38" i="1" s="1"/>
  <c r="D105" i="1" s="1"/>
  <c r="AF38" i="1"/>
  <c r="AH38" i="1" s="1"/>
  <c r="F105" i="1" s="1"/>
  <c r="D47" i="1"/>
  <c r="F47" i="1"/>
  <c r="I47" i="1"/>
  <c r="L47" i="1"/>
  <c r="W38" i="1"/>
  <c r="AA38" i="1" s="1"/>
  <c r="E105" i="1" s="1"/>
  <c r="H47" i="1"/>
  <c r="N47" i="1"/>
  <c r="AA36" i="1"/>
  <c r="J47" i="1"/>
  <c r="M47" i="1"/>
  <c r="H46" i="1"/>
  <c r="M46" i="1"/>
  <c r="W33" i="1"/>
  <c r="AA33" i="1" s="1"/>
  <c r="E104" i="1" s="1"/>
  <c r="C46" i="1"/>
  <c r="F46" i="1"/>
  <c r="D46" i="1"/>
  <c r="J46" i="1"/>
  <c r="AA28" i="1"/>
  <c r="AF28" i="1"/>
  <c r="AH28" i="1" s="1"/>
  <c r="M45" i="1"/>
  <c r="N45" i="1"/>
  <c r="AA26" i="1"/>
  <c r="T23" i="1"/>
  <c r="O44" i="1"/>
  <c r="M43" i="1"/>
  <c r="AH16" i="1"/>
  <c r="AA16" i="1"/>
  <c r="AD18" i="1"/>
  <c r="AF18" i="1"/>
  <c r="N42" i="1"/>
  <c r="AA11" i="1"/>
  <c r="AH11" i="1"/>
  <c r="M42" i="1"/>
  <c r="AA13" i="1"/>
  <c r="AH13" i="1"/>
  <c r="AD8" i="1"/>
  <c r="AF8" i="1"/>
  <c r="M41" i="1"/>
  <c r="AA8" i="1"/>
  <c r="O11" i="1"/>
  <c r="L13" i="1"/>
  <c r="O13" i="1" s="1"/>
  <c r="O31" i="1"/>
  <c r="L33" i="1"/>
  <c r="O33" i="1" s="1"/>
  <c r="C104" i="1" s="1"/>
  <c r="K11" i="1"/>
  <c r="B13" i="1"/>
  <c r="K13" i="1" s="1"/>
  <c r="T13" i="1"/>
  <c r="O16" i="1"/>
  <c r="L18" i="1"/>
  <c r="O18" i="1" s="1"/>
  <c r="AA18" i="1"/>
  <c r="K31" i="1"/>
  <c r="B33" i="1"/>
  <c r="K33" i="1" s="1"/>
  <c r="B104" i="1" s="1"/>
  <c r="O36" i="1"/>
  <c r="L38" i="1"/>
  <c r="O38" i="1" s="1"/>
  <c r="C105" i="1" s="1"/>
  <c r="K26" i="1"/>
  <c r="B28" i="1"/>
  <c r="K28" i="1" s="1"/>
  <c r="AA6" i="1"/>
  <c r="AH6" i="1"/>
  <c r="K16" i="1"/>
  <c r="B18" i="1"/>
  <c r="K18" i="1" s="1"/>
  <c r="T18" i="1"/>
  <c r="O21" i="1"/>
  <c r="L23" i="1"/>
  <c r="O23" i="1" s="1"/>
  <c r="AA23" i="1"/>
  <c r="K36" i="1"/>
  <c r="B38" i="1"/>
  <c r="K38" i="1" s="1"/>
  <c r="B105" i="1" s="1"/>
  <c r="K6" i="1"/>
  <c r="B8" i="1"/>
  <c r="K8" i="1" s="1"/>
  <c r="O6" i="1"/>
  <c r="L8" i="1"/>
  <c r="O8" i="1" s="1"/>
  <c r="K21" i="1"/>
  <c r="B23" i="1"/>
  <c r="K23" i="1" s="1"/>
  <c r="O26" i="1"/>
  <c r="L28" i="1"/>
  <c r="O28" i="1" s="1"/>
  <c r="A47" i="1"/>
  <c r="A46" i="1"/>
  <c r="AH8" i="1" l="1"/>
  <c r="AI8" i="1" s="1"/>
  <c r="G99" i="1" s="1"/>
  <c r="AH18" i="1"/>
  <c r="AI18" i="1" s="1"/>
  <c r="G101" i="1" s="1"/>
  <c r="AI23" i="1"/>
  <c r="G102" i="1" s="1"/>
  <c r="AI38" i="1"/>
  <c r="G105" i="1" s="1"/>
  <c r="AI28" i="1"/>
  <c r="G103" i="1" s="1"/>
  <c r="AI33" i="1"/>
  <c r="G104" i="1" s="1"/>
  <c r="AI13" i="1"/>
  <c r="G100" i="1" s="1"/>
  <c r="A45" i="1"/>
  <c r="A44" i="1"/>
  <c r="A43" i="1"/>
  <c r="A42" i="1"/>
  <c r="A41" i="1"/>
  <c r="A103" i="1" l="1"/>
  <c r="A121" i="1" s="1"/>
  <c r="A102" i="1"/>
  <c r="A120" i="1" s="1"/>
  <c r="A101" i="1"/>
  <c r="A119" i="1" s="1"/>
  <c r="A100" i="1"/>
  <c r="A118" i="1" s="1"/>
  <c r="A99" i="1"/>
  <c r="A117" i="1" s="1"/>
  <c r="G108" i="1" l="1"/>
  <c r="G109" i="1" s="1"/>
  <c r="G114" i="1"/>
  <c r="AE100" i="1"/>
  <c r="AE99" i="1"/>
  <c r="AE98" i="1"/>
  <c r="AE97" i="1"/>
  <c r="AE96" i="1"/>
  <c r="AD100" i="1"/>
  <c r="AD99" i="1"/>
  <c r="AD98" i="1"/>
  <c r="AD97" i="1"/>
  <c r="AD96" i="1"/>
  <c r="AK100" i="1"/>
  <c r="AK99" i="1"/>
  <c r="AK98" i="1"/>
  <c r="AK97" i="1"/>
  <c r="AK96" i="1"/>
  <c r="AI100" i="1"/>
  <c r="AI99" i="1"/>
  <c r="AI98" i="1"/>
  <c r="AI97" i="1"/>
  <c r="AI96" i="1"/>
  <c r="AG100" i="1"/>
  <c r="AG99" i="1"/>
  <c r="AG98" i="1"/>
  <c r="AG97" i="1"/>
  <c r="AG96" i="1"/>
  <c r="AQ100" i="1"/>
  <c r="AQ99" i="1"/>
  <c r="AQ98" i="1"/>
  <c r="AQ97" i="1"/>
  <c r="AQ96" i="1"/>
  <c r="AO100" i="1"/>
  <c r="AO99" i="1"/>
  <c r="AO98" i="1"/>
  <c r="AO97" i="1"/>
  <c r="AO96" i="1"/>
  <c r="AM100" i="1"/>
  <c r="AM99" i="1"/>
  <c r="AM98" i="1"/>
  <c r="AM97" i="1"/>
  <c r="AM96" i="1"/>
  <c r="AB100" i="1"/>
  <c r="AB99" i="1"/>
  <c r="AB98" i="1"/>
  <c r="AB97" i="1"/>
  <c r="AB96" i="1"/>
  <c r="Z100" i="1"/>
  <c r="Z99" i="1"/>
  <c r="Z98" i="1"/>
  <c r="Z97" i="1"/>
  <c r="Z96" i="1"/>
  <c r="X100" i="1"/>
  <c r="X99" i="1"/>
  <c r="X98" i="1"/>
  <c r="X97" i="1"/>
  <c r="X96" i="1"/>
  <c r="W100" i="1"/>
  <c r="W99" i="1"/>
  <c r="W98" i="1"/>
  <c r="W97" i="1"/>
  <c r="W96" i="1"/>
  <c r="V100" i="1"/>
  <c r="V99" i="1"/>
  <c r="V98" i="1"/>
  <c r="V97" i="1"/>
  <c r="V96" i="1"/>
  <c r="AA98" i="1" l="1"/>
  <c r="AC97" i="1"/>
  <c r="AR98" i="1"/>
  <c r="AF98" i="1"/>
  <c r="AH97" i="1"/>
  <c r="Y98" i="1"/>
  <c r="AP98" i="1"/>
  <c r="AC98" i="1"/>
  <c r="AH98" i="1"/>
  <c r="AL98" i="1"/>
  <c r="AF100" i="1"/>
  <c r="AF99" i="1"/>
  <c r="AN100" i="1"/>
  <c r="AJ100" i="1"/>
  <c r="Y100" i="1"/>
  <c r="AP100" i="1"/>
  <c r="AL100" i="1"/>
  <c r="AA100" i="1"/>
  <c r="AR100" i="1"/>
  <c r="AC100" i="1"/>
  <c r="AH100" i="1"/>
  <c r="Y99" i="1"/>
  <c r="AP99" i="1"/>
  <c r="AL99" i="1"/>
  <c r="AR99" i="1"/>
  <c r="AA99" i="1"/>
  <c r="AC99" i="1"/>
  <c r="AH99" i="1"/>
  <c r="AN99" i="1"/>
  <c r="AJ99" i="1"/>
  <c r="AN98" i="1"/>
  <c r="AJ98" i="1"/>
  <c r="AJ97" i="1"/>
  <c r="AN97" i="1"/>
  <c r="Y97" i="1"/>
  <c r="AP97" i="1"/>
  <c r="AL97" i="1"/>
  <c r="AA97" i="1"/>
  <c r="AR97" i="1"/>
  <c r="AF97" i="1"/>
  <c r="AF96" i="1"/>
  <c r="AC96" i="1"/>
  <c r="AP96" i="1"/>
  <c r="AN96" i="1"/>
  <c r="AH96" i="1"/>
  <c r="AJ96" i="1"/>
  <c r="AR96" i="1"/>
  <c r="AA96" i="1"/>
  <c r="Y96" i="1"/>
  <c r="AL96" i="1"/>
  <c r="I41" i="1"/>
  <c r="B41" i="1"/>
  <c r="E45" i="1"/>
  <c r="B45" i="1"/>
  <c r="K44" i="1"/>
  <c r="E44" i="1"/>
  <c r="B44" i="1"/>
  <c r="E43" i="1"/>
  <c r="E42" i="1"/>
  <c r="L41" i="1"/>
  <c r="K41" i="1"/>
  <c r="J41" i="1"/>
  <c r="H41" i="1"/>
  <c r="G41" i="1"/>
  <c r="E41" i="1"/>
  <c r="D41" i="1"/>
  <c r="C41" i="1"/>
  <c r="I45" i="1" l="1"/>
  <c r="J45" i="1"/>
  <c r="C45" i="1"/>
  <c r="G45" i="1"/>
  <c r="L45" i="1"/>
  <c r="K45" i="1"/>
  <c r="D45" i="1"/>
  <c r="H45" i="1"/>
  <c r="C44" i="1"/>
  <c r="G44" i="1"/>
  <c r="D44" i="1"/>
  <c r="H44" i="1"/>
  <c r="F102" i="1"/>
  <c r="J44" i="1"/>
  <c r="L44" i="1"/>
  <c r="C43" i="1"/>
  <c r="G43" i="1"/>
  <c r="L43" i="1"/>
  <c r="D43" i="1"/>
  <c r="H43" i="1"/>
  <c r="J43" i="1"/>
  <c r="B43" i="1"/>
  <c r="K43" i="1"/>
  <c r="B42" i="1"/>
  <c r="C42" i="1"/>
  <c r="H42" i="1"/>
  <c r="I42" i="1"/>
  <c r="D42" i="1"/>
  <c r="J42" i="1"/>
  <c r="K42" i="1"/>
  <c r="G42" i="1"/>
  <c r="L42" i="1"/>
  <c r="F41" i="1"/>
  <c r="D102" i="1"/>
  <c r="I44" i="1"/>
  <c r="D101" i="1"/>
  <c r="I43" i="1"/>
  <c r="E102" i="1"/>
  <c r="E100" i="1"/>
  <c r="F100" i="1"/>
  <c r="E103" i="1"/>
  <c r="D103" i="1"/>
  <c r="B100" i="1"/>
  <c r="B101" i="1"/>
  <c r="B102" i="1"/>
  <c r="B103" i="1"/>
  <c r="E101" i="1" l="1"/>
  <c r="F103" i="1"/>
  <c r="D100" i="1"/>
  <c r="F101" i="1"/>
  <c r="B99" i="1"/>
  <c r="D99" i="1"/>
  <c r="F99" i="1"/>
  <c r="F45" i="1"/>
  <c r="C103" i="1"/>
  <c r="C102" i="1"/>
  <c r="F44" i="1"/>
  <c r="C101" i="1"/>
  <c r="F43" i="1"/>
  <c r="C100" i="1"/>
  <c r="F42" i="1"/>
  <c r="C99" i="1"/>
  <c r="E99" i="1"/>
</calcChain>
</file>

<file path=xl/sharedStrings.xml><?xml version="1.0" encoding="utf-8"?>
<sst xmlns="http://schemas.openxmlformats.org/spreadsheetml/2006/main" count="145" uniqueCount="72">
  <si>
    <t>Название оранизации</t>
  </si>
  <si>
    <t>Открытость и доступность информации об организации социальной сферы</t>
  </si>
  <si>
    <t xml:space="preserve">Показатели, характеризующие комфортность условий предоставления услуг, в том числе время ожидания предоставления услуг </t>
  </si>
  <si>
    <t>Показатели, характеризующие доступность услуг для инвалидов</t>
  </si>
  <si>
    <t>Показатели, характеризующие доброжелательность, вежливость работников организаций социальной сферы</t>
  </si>
  <si>
    <t>Показатели, характеризующие удовлетворенность условиями оказания услуг</t>
  </si>
  <si>
    <t>Итоговое значение по организации</t>
  </si>
  <si>
    <t>Выборка</t>
  </si>
  <si>
    <t>ИТОГ по критерию "Открытость и доступность информации об организации социальной сферы"</t>
  </si>
  <si>
    <t xml:space="preserve">2.1. Обеспечение в организации социальной сферы комфортных условий для предоставления услуг </t>
  </si>
  <si>
    <t>2.3. Доля получателей услуг, удовлетворенных комфортностью предоставления услуг организацией социальной сферы (в % от общего числа опрошенных получателей услуг).</t>
  </si>
  <si>
    <t xml:space="preserve">ИТОГ по критерию "Показатели, характеризующие комфортность условий предоставления услуг, в том числе время ожидания предоставления услуг" </t>
  </si>
  <si>
    <t>ИТОГ по критерию "Показатели, характеризующие доступность услуг для инвалидов"</t>
  </si>
  <si>
    <t xml:space="preserve">4.1.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 </t>
  </si>
  <si>
    <t>4.2.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</si>
  <si>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</si>
  <si>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ИТОГ по критерию "Показатели, характеризующие доброжелательность, вежливость работников организаций социальной сферы"</t>
  </si>
  <si>
    <t>5.1. Доля получателей услуг, которые готовы рекомендовать организацию социальной сферы родственникам и знакомым</t>
  </si>
  <si>
    <t>5.2. Доля получателей услуг, удовлетворенных организационными условиями предоставления услуг</t>
  </si>
  <si>
    <t xml:space="preserve">5.3. Доля получателей услуг, удовлетворенных в целом условиями оказания услуг в организации социальной сферы </t>
  </si>
  <si>
    <t>ИТОГ по критерию "Показатели, характеризующие удовлетворенность условиями оказания услуг"</t>
  </si>
  <si>
    <r>
      <t xml:space="preserve">1.1.1.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 </t>
    </r>
    <r>
      <rPr>
        <b/>
        <sz val="9"/>
        <color rgb="FFC00000"/>
        <rFont val="Calibri"/>
        <family val="2"/>
        <charset val="204"/>
      </rPr>
      <t>ИСТЕНД</t>
    </r>
  </si>
  <si>
    <t>1.1.1. ИСТЕНД НОРМА</t>
  </si>
  <si>
    <r>
      <t xml:space="preserve">1.1.2.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 </t>
    </r>
    <r>
      <rPr>
        <b/>
        <sz val="9"/>
        <color rgb="FFC00000"/>
        <rFont val="Calibri"/>
        <family val="2"/>
        <charset val="204"/>
      </rPr>
      <t>ИСАЙТ</t>
    </r>
  </si>
  <si>
    <t>1.1.2. ИСАЙТ НОРМА</t>
  </si>
  <si>
    <t>Количество способов взаимодействия</t>
  </si>
  <si>
    <t>1.3.1. Число получателей услуг, удовлетворенных открытостью, полнотой и доступностью информации, размещенной на информационных стендах в помещении организации</t>
  </si>
  <si>
    <t>Общее число опрошенных получателей услуг</t>
  </si>
  <si>
    <t xml:space="preserve">1.3.2. число получателей услуг, удовлетворенных открытостью, полнотой и доступностью информации, размещенной на официальном сайте организации </t>
  </si>
  <si>
    <t>Количество комфортных условий</t>
  </si>
  <si>
    <t xml:space="preserve">Число получателей услуг, удовлетворенных комфортностью предоставления услуг </t>
  </si>
  <si>
    <t>Количество условий доступности организации для инвалидов</t>
  </si>
  <si>
    <t>Количество условий доступности</t>
  </si>
  <si>
    <t xml:space="preserve">Число получателей услуг-инвалидов, удовлетворенных доступностью услуг для инвалидов </t>
  </si>
  <si>
    <t xml:space="preserve">Число опрошенных получателей услуг-инвалидов, ответивших на вопрос 8 Анкеты </t>
  </si>
  <si>
    <t>Число потребителей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</t>
  </si>
  <si>
    <t xml:space="preserve"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</t>
  </si>
  <si>
    <t xml:space="preserve"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</si>
  <si>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</t>
  </si>
  <si>
    <t xml:space="preserve">Число получателей услуг, удовлетворенных организационными условиями предоставления услуг </t>
  </si>
  <si>
    <t xml:space="preserve">Число  получателей услуг, удовлетворенных в целом условиями оказания услуг в организации социальной сферы </t>
  </si>
  <si>
    <t>Количественные результаты</t>
  </si>
  <si>
    <t>Баллы</t>
  </si>
  <si>
    <t>Индикатор значимости</t>
  </si>
  <si>
    <t>Баллы с применением индикатора значимости</t>
  </si>
  <si>
    <t>1.1.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нормативными правовыми актами</t>
  </si>
  <si>
    <t>1.2.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</si>
  <si>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 Доля получателей услуг, удовлетворенных открытостью,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сферы, на официальном сайте организации социальной сферы в сети "Интернет"</t>
  </si>
  <si>
    <t>Критерии</t>
  </si>
  <si>
    <t>2.3. Доля получателей услуг, удовлетворенных комфортностью предоставления услуг организацией социальной сферы (в % от общего числа опрошенных получателей услуг)</t>
  </si>
  <si>
    <t>3.1. Оборудование помещений организации социальной сферы и прилегающей к ней территории с учетом доступности для инвалидов</t>
  </si>
  <si>
    <t>3.2. Обеспечение в организации социальной сферы условий доступности, позволяющих инвалидам получать услуги наравне с другими</t>
  </si>
  <si>
    <t>3.3. Доля получателей услуг, удовлетворенных доступностью услуг для инвалидов (в % от общего числа опрошенных получателей услуг - инвалидов)</t>
  </si>
  <si>
    <t>3.3. Доля получателей услуг, удовлетворенных доступностью услуг для инвалидов</t>
  </si>
  <si>
    <t>1. Открытость и доступность информации</t>
  </si>
  <si>
    <t>2. Комфортность условий</t>
  </si>
  <si>
    <t>3. Доступность услуг для инвалидов</t>
  </si>
  <si>
    <t>4. Доброжелательность, вежливость работников</t>
  </si>
  <si>
    <t>5. Удовлетворенность условиями оказания услуг</t>
  </si>
  <si>
    <t>Организация</t>
  </si>
  <si>
    <t>Чичло респондентов</t>
  </si>
  <si>
    <t>%</t>
  </si>
  <si>
    <t xml:space="preserve">2.3. Доля получателей услуг, удовлетворенных комфортностью предоставления услуг организацией социальной сферы </t>
  </si>
  <si>
    <t>ИТОГ</t>
  </si>
  <si>
    <t>12+C90+A94:V94+A94:W94+A94:Z94+C90+A94:V94+C90+A94:V94+A94:AB94+A94:AA95+A94:AB94+A94:Z94+A94:A+A94:Z94</t>
  </si>
  <si>
    <t>МБОУ Усть-Каренгинская НОШ</t>
  </si>
  <si>
    <t>МБОУ Вершино-Дарасунская НОШ</t>
  </si>
  <si>
    <t>МБОУ Кыкерская СОШ</t>
  </si>
  <si>
    <t xml:space="preserve">МБОУ Тунгокоченская СОШ     
</t>
  </si>
  <si>
    <t>МБДОУ детский сад общеразвивающего вида с. Тунгокочен</t>
  </si>
  <si>
    <t>МБУДО Детско-юношеская спортивная школа</t>
  </si>
  <si>
    <t>МБУ ДО  Дом детского творчества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</si>
</sst>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rgb="FF000000"/>
      <name val="Calibri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b/>
      <sz val="9"/>
      <color rgb="FFC00000"/>
      <name val="Calibri"/>
      <family val="2"/>
      <charset val="204"/>
    </font>
    <font>
      <sz val="12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Calibri"/>
      <family val="2"/>
    </font>
    <font>
      <sz val="10"/>
      <color rgb="FF000000"/>
      <name val="Arial Narrow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  <charset val="204"/>
    </font>
    <font>
      <sz val="12"/>
      <color rgb="FFFFFFFF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D5B4"/>
        <bgColor rgb="FF000000"/>
      </patternFill>
    </fill>
    <fill>
      <patternFill patternType="solid">
        <fgColor rgb="FFF79646"/>
        <bgColor rgb="FF000000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</borders>
  <cellStyleXfs count="23">
    <xf numFmtId="0" fontId="0" fillId="0" borderId="0"/>
    <xf numFmtId="0" fontId="7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7" fillId="7" borderId="0" applyNumberFormat="0" applyBorder="0" applyAlignment="0" applyProtection="0"/>
    <xf numFmtId="0" fontId="4" fillId="8" borderId="0" applyNumberFormat="0" applyBorder="0" applyAlignment="0" applyProtection="0"/>
    <xf numFmtId="0" fontId="7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7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7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</cellStyleXfs>
  <cellXfs count="108"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14" fontId="5" fillId="2" borderId="0" xfId="0" applyNumberFormat="1" applyFont="1" applyFill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164" fontId="5" fillId="2" borderId="0" xfId="0" applyNumberFormat="1" applyFont="1" applyFill="1" applyAlignment="1">
      <alignment horizontal="center" vertical="top" wrapText="1"/>
    </xf>
    <xf numFmtId="0" fontId="0" fillId="2" borderId="0" xfId="0" applyFill="1" applyAlignment="1">
      <alignment horizontal="center" vertical="center"/>
    </xf>
    <xf numFmtId="0" fontId="7" fillId="3" borderId="0" xfId="1" applyAlignment="1">
      <alignment horizontal="center" vertical="top" wrapText="1"/>
    </xf>
    <xf numFmtId="164" fontId="7" fillId="3" borderId="0" xfId="1" applyNumberFormat="1" applyAlignment="1">
      <alignment horizontal="center" vertical="top"/>
    </xf>
    <xf numFmtId="164" fontId="7" fillId="21" borderId="0" xfId="19" applyNumberFormat="1" applyAlignment="1">
      <alignment horizontal="center" vertical="top"/>
    </xf>
    <xf numFmtId="0" fontId="8" fillId="22" borderId="0" xfId="20" applyFont="1" applyAlignment="1">
      <alignment horizontal="center" vertical="top" wrapText="1"/>
    </xf>
    <xf numFmtId="0" fontId="8" fillId="4" borderId="0" xfId="2" applyFont="1" applyAlignment="1">
      <alignment horizontal="center" vertical="top" wrapText="1"/>
    </xf>
    <xf numFmtId="1" fontId="4" fillId="23" borderId="0" xfId="21" applyNumberFormat="1" applyAlignment="1">
      <alignment horizontal="center" vertical="center" wrapText="1"/>
    </xf>
    <xf numFmtId="1" fontId="4" fillId="23" borderId="0" xfId="21" applyNumberFormat="1" applyAlignment="1">
      <alignment horizontal="center" vertical="center"/>
    </xf>
    <xf numFmtId="164" fontId="7" fillId="9" borderId="0" xfId="7" applyNumberFormat="1" applyAlignment="1">
      <alignment horizontal="center" vertical="top"/>
    </xf>
    <xf numFmtId="1" fontId="4" fillId="11" borderId="0" xfId="9" applyNumberFormat="1" applyAlignment="1">
      <alignment horizontal="center" vertical="center"/>
    </xf>
    <xf numFmtId="164" fontId="7" fillId="13" borderId="0" xfId="11" applyNumberFormat="1" applyAlignment="1">
      <alignment horizontal="center" vertical="top"/>
    </xf>
    <xf numFmtId="1" fontId="4" fillId="15" borderId="0" xfId="13" applyNumberFormat="1" applyAlignment="1">
      <alignment horizontal="center" vertical="center"/>
    </xf>
    <xf numFmtId="164" fontId="7" fillId="17" borderId="0" xfId="15" applyNumberFormat="1" applyAlignment="1">
      <alignment horizontal="center" vertical="top"/>
    </xf>
    <xf numFmtId="1" fontId="4" fillId="19" borderId="0" xfId="17" applyNumberFormat="1" applyAlignment="1">
      <alignment horizontal="center" vertical="center"/>
    </xf>
    <xf numFmtId="164" fontId="7" fillId="7" borderId="1" xfId="5" applyNumberFormat="1" applyBorder="1" applyAlignment="1">
      <alignment horizontal="center" vertical="top"/>
    </xf>
    <xf numFmtId="1" fontId="7" fillId="7" borderId="1" xfId="5" applyNumberFormat="1" applyBorder="1" applyAlignment="1">
      <alignment horizontal="center" vertical="center"/>
    </xf>
    <xf numFmtId="0" fontId="4" fillId="8" borderId="0" xfId="6" applyAlignment="1">
      <alignment horizontal="center" vertical="center"/>
    </xf>
    <xf numFmtId="0" fontId="7" fillId="21" borderId="0" xfId="19" applyAlignment="1">
      <alignment horizontal="center" vertical="top" wrapText="1"/>
    </xf>
    <xf numFmtId="0" fontId="8" fillId="10" borderId="0" xfId="8" applyFont="1" applyAlignment="1">
      <alignment horizontal="center" vertical="top" wrapText="1"/>
    </xf>
    <xf numFmtId="0" fontId="7" fillId="9" borderId="0" xfId="7" applyAlignment="1">
      <alignment horizontal="center" vertical="top" wrapText="1"/>
    </xf>
    <xf numFmtId="0" fontId="7" fillId="13" borderId="0" xfId="11" applyAlignment="1">
      <alignment horizontal="center" vertical="top" wrapText="1"/>
    </xf>
    <xf numFmtId="0" fontId="7" fillId="17" borderId="0" xfId="15" applyAlignment="1">
      <alignment horizontal="center" vertical="top" wrapText="1"/>
    </xf>
    <xf numFmtId="1" fontId="0" fillId="2" borderId="0" xfId="0" applyNumberFormat="1" applyFill="1"/>
    <xf numFmtId="0" fontId="11" fillId="2" borderId="0" xfId="0" applyFont="1" applyFill="1"/>
    <xf numFmtId="0" fontId="4" fillId="4" borderId="0" xfId="2" applyAlignment="1">
      <alignment horizontal="center" vertical="top" wrapText="1"/>
    </xf>
    <xf numFmtId="0" fontId="4" fillId="4" borderId="0" xfId="2" applyAlignment="1">
      <alignment vertical="top"/>
    </xf>
    <xf numFmtId="0" fontId="4" fillId="4" borderId="0" xfId="2" applyAlignment="1">
      <alignment vertical="top" wrapText="1"/>
    </xf>
    <xf numFmtId="0" fontId="4" fillId="22" borderId="0" xfId="20" applyAlignment="1">
      <alignment vertical="top" wrapText="1"/>
    </xf>
    <xf numFmtId="0" fontId="4" fillId="22" borderId="0" xfId="20" applyAlignment="1">
      <alignment vertical="top"/>
    </xf>
    <xf numFmtId="0" fontId="4" fillId="10" borderId="0" xfId="8" applyAlignment="1">
      <alignment vertical="top" wrapText="1"/>
    </xf>
    <xf numFmtId="0" fontId="4" fillId="10" borderId="0" xfId="8" applyAlignment="1">
      <alignment vertical="top"/>
    </xf>
    <xf numFmtId="0" fontId="4" fillId="14" borderId="0" xfId="12" applyAlignment="1">
      <alignment vertical="top"/>
    </xf>
    <xf numFmtId="0" fontId="4" fillId="14" borderId="0" xfId="12" applyAlignment="1">
      <alignment vertical="top" wrapText="1"/>
    </xf>
    <xf numFmtId="0" fontId="4" fillId="18" borderId="0" xfId="16" applyAlignment="1">
      <alignment vertical="top" wrapText="1"/>
    </xf>
    <xf numFmtId="0" fontId="4" fillId="18" borderId="0" xfId="16"/>
    <xf numFmtId="1" fontId="4" fillId="5" borderId="0" xfId="3" applyNumberFormat="1" applyAlignment="1">
      <alignment horizontal="center" vertical="center" wrapText="1"/>
    </xf>
    <xf numFmtId="1" fontId="7" fillId="7" borderId="0" xfId="5" applyNumberFormat="1" applyAlignment="1">
      <alignment horizontal="center" vertical="center"/>
    </xf>
    <xf numFmtId="1" fontId="11" fillId="2" borderId="0" xfId="0" applyNumberFormat="1" applyFont="1" applyFill="1"/>
    <xf numFmtId="1" fontId="4" fillId="12" borderId="0" xfId="10" applyNumberFormat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4" fillId="6" borderId="0" xfId="4" applyNumberFormat="1" applyAlignment="1">
      <alignment horizontal="center" vertical="center"/>
    </xf>
    <xf numFmtId="1" fontId="4" fillId="24" borderId="0" xfId="22" applyNumberFormat="1" applyAlignment="1">
      <alignment horizontal="center" vertical="center"/>
    </xf>
    <xf numFmtId="1" fontId="7" fillId="13" borderId="0" xfId="11" applyNumberFormat="1" applyAlignment="1">
      <alignment horizontal="center" vertical="center"/>
    </xf>
    <xf numFmtId="1" fontId="7" fillId="17" borderId="0" xfId="15" applyNumberFormat="1" applyAlignment="1">
      <alignment horizontal="center" vertical="center"/>
    </xf>
    <xf numFmtId="1" fontId="7" fillId="3" borderId="0" xfId="1" applyNumberFormat="1" applyAlignment="1">
      <alignment horizontal="center" vertical="center"/>
    </xf>
    <xf numFmtId="1" fontId="7" fillId="21" borderId="0" xfId="19" applyNumberFormat="1" applyAlignment="1">
      <alignment horizontal="center" vertical="center"/>
    </xf>
    <xf numFmtId="1" fontId="4" fillId="6" borderId="0" xfId="4" applyNumberFormat="1" applyAlignment="1">
      <alignment horizontal="center" vertical="center" wrapText="1"/>
    </xf>
    <xf numFmtId="1" fontId="4" fillId="24" borderId="0" xfId="22" applyNumberFormat="1" applyAlignment="1">
      <alignment horizontal="center" vertical="center" wrapText="1"/>
    </xf>
    <xf numFmtId="1" fontId="7" fillId="3" borderId="0" xfId="1" applyNumberFormat="1" applyAlignment="1">
      <alignment horizontal="center" vertical="center" wrapText="1"/>
    </xf>
    <xf numFmtId="1" fontId="7" fillId="21" borderId="0" xfId="19" applyNumberFormat="1" applyAlignment="1">
      <alignment horizontal="center" vertical="center" wrapText="1"/>
    </xf>
    <xf numFmtId="1" fontId="7" fillId="9" borderId="0" xfId="7" applyNumberFormat="1" applyAlignment="1">
      <alignment horizontal="center" vertical="center"/>
    </xf>
    <xf numFmtId="1" fontId="4" fillId="5" borderId="0" xfId="3" applyNumberFormat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0" fontId="4" fillId="8" borderId="0" xfId="6"/>
    <xf numFmtId="0" fontId="0" fillId="2" borderId="0" xfId="0" applyFill="1"/>
    <xf numFmtId="1" fontId="7" fillId="21" borderId="0" xfId="19" applyNumberFormat="1" applyAlignment="1">
      <alignment horizontal="center" vertical="center" wrapText="1"/>
    </xf>
    <xf numFmtId="1" fontId="12" fillId="25" borderId="0" xfId="0" applyNumberFormat="1" applyFont="1" applyFill="1" applyAlignment="1">
      <alignment horizontal="center" vertical="center" wrapText="1"/>
    </xf>
    <xf numFmtId="1" fontId="13" fillId="26" borderId="0" xfId="0" applyNumberFormat="1" applyFont="1" applyFill="1" applyAlignment="1">
      <alignment horizontal="center" vertical="center" wrapText="1"/>
    </xf>
    <xf numFmtId="0" fontId="1" fillId="2" borderId="0" xfId="0" applyFont="1" applyFill="1"/>
    <xf numFmtId="1" fontId="1" fillId="11" borderId="0" xfId="9" applyNumberFormat="1" applyFont="1" applyAlignment="1">
      <alignment horizontal="center" vertical="center"/>
    </xf>
    <xf numFmtId="0" fontId="0" fillId="2" borderId="0" xfId="0" applyFill="1"/>
    <xf numFmtId="0" fontId="0" fillId="2" borderId="0" xfId="0" applyFill="1"/>
    <xf numFmtId="1" fontId="4" fillId="20" borderId="0" xfId="18" applyNumberFormat="1" applyAlignment="1">
      <alignment horizontal="center" vertical="center"/>
    </xf>
    <xf numFmtId="1" fontId="4" fillId="6" borderId="0" xfId="4" applyNumberFormat="1" applyAlignment="1">
      <alignment horizontal="center" vertical="center"/>
    </xf>
    <xf numFmtId="1" fontId="4" fillId="24" borderId="0" xfId="22" applyNumberFormat="1" applyAlignment="1">
      <alignment horizontal="center" vertical="center"/>
    </xf>
    <xf numFmtId="1" fontId="4" fillId="16" borderId="0" xfId="14" applyNumberFormat="1" applyAlignment="1">
      <alignment horizontal="center" vertical="center"/>
    </xf>
    <xf numFmtId="1" fontId="11" fillId="2" borderId="0" xfId="0" applyNumberFormat="1" applyFon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7" fillId="17" borderId="0" xfId="15" applyNumberFormat="1" applyAlignment="1">
      <alignment horizontal="center" vertical="center"/>
    </xf>
    <xf numFmtId="1" fontId="7" fillId="3" borderId="0" xfId="1" applyNumberFormat="1" applyAlignment="1">
      <alignment horizontal="center" vertical="center"/>
    </xf>
    <xf numFmtId="1" fontId="7" fillId="21" borderId="0" xfId="19" applyNumberFormat="1" applyAlignment="1">
      <alignment horizontal="center" vertical="center"/>
    </xf>
    <xf numFmtId="1" fontId="7" fillId="13" borderId="0" xfId="11" applyNumberFormat="1" applyAlignment="1">
      <alignment horizontal="center" vertical="center"/>
    </xf>
    <xf numFmtId="1" fontId="11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3" borderId="0" xfId="1" applyAlignment="1">
      <alignment horizontal="center" vertical="top" wrapText="1"/>
    </xf>
    <xf numFmtId="0" fontId="7" fillId="21" borderId="0" xfId="19" applyAlignment="1">
      <alignment horizontal="center" vertical="top" wrapText="1"/>
    </xf>
    <xf numFmtId="0" fontId="7" fillId="9" borderId="0" xfId="7" applyAlignment="1">
      <alignment horizontal="center" vertical="top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4" fillId="6" borderId="0" xfId="4" applyNumberFormat="1" applyAlignment="1">
      <alignment horizontal="center" vertical="center" wrapText="1"/>
    </xf>
    <xf numFmtId="1" fontId="4" fillId="24" borderId="0" xfId="22" applyNumberFormat="1" applyAlignment="1">
      <alignment horizontal="center" vertical="center" wrapText="1"/>
    </xf>
    <xf numFmtId="0" fontId="7" fillId="13" borderId="0" xfId="11" applyAlignment="1">
      <alignment horizontal="center" vertical="top" wrapText="1"/>
    </xf>
    <xf numFmtId="0" fontId="7" fillId="7" borderId="1" xfId="5" applyBorder="1" applyAlignment="1">
      <alignment horizontal="center" vertical="top" wrapText="1"/>
    </xf>
    <xf numFmtId="1" fontId="7" fillId="3" borderId="0" xfId="1" applyNumberFormat="1" applyAlignment="1">
      <alignment horizontal="center" vertical="center" wrapText="1"/>
    </xf>
    <xf numFmtId="1" fontId="7" fillId="21" borderId="0" xfId="19" applyNumberFormat="1" applyAlignment="1">
      <alignment horizontal="center" vertical="center" wrapText="1"/>
    </xf>
    <xf numFmtId="1" fontId="7" fillId="9" borderId="0" xfId="7" applyNumberFormat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0" fontId="4" fillId="8" borderId="0" xfId="6" applyAlignment="1">
      <alignment horizontal="center" vertical="top"/>
    </xf>
    <xf numFmtId="0" fontId="8" fillId="4" borderId="0" xfId="2" applyFont="1" applyAlignment="1">
      <alignment horizontal="center" vertical="top" wrapText="1"/>
    </xf>
    <xf numFmtId="0" fontId="8" fillId="22" borderId="0" xfId="20" applyFont="1" applyAlignment="1">
      <alignment horizontal="center" vertical="top" wrapText="1"/>
    </xf>
    <xf numFmtId="0" fontId="8" fillId="10" borderId="0" xfId="8" applyFont="1" applyAlignment="1">
      <alignment horizontal="center" vertical="top" wrapText="1"/>
    </xf>
    <xf numFmtId="0" fontId="8" fillId="14" borderId="0" xfId="12" applyFont="1" applyAlignment="1">
      <alignment horizontal="center" vertical="top" wrapText="1"/>
    </xf>
    <xf numFmtId="0" fontId="2" fillId="18" borderId="0" xfId="16" applyFont="1" applyAlignment="1">
      <alignment horizontal="center" vertical="top" wrapText="1"/>
    </xf>
    <xf numFmtId="0" fontId="4" fillId="18" borderId="0" xfId="16" applyAlignment="1">
      <alignment horizontal="center" vertical="top" wrapText="1"/>
    </xf>
    <xf numFmtId="0" fontId="7" fillId="17" borderId="0" xfId="15" applyAlignment="1">
      <alignment horizontal="center" vertical="top" wrapText="1"/>
    </xf>
    <xf numFmtId="0" fontId="3" fillId="18" borderId="0" xfId="16" applyFont="1" applyAlignment="1">
      <alignment horizontal="center" vertical="top" wrapText="1"/>
    </xf>
    <xf numFmtId="1" fontId="10" fillId="2" borderId="0" xfId="0" applyNumberFormat="1" applyFont="1" applyFill="1" applyAlignment="1">
      <alignment horizontal="center" vertical="center" wrapText="1"/>
    </xf>
    <xf numFmtId="0" fontId="4" fillId="4" borderId="0" xfId="2" applyAlignment="1">
      <alignment vertical="top" wrapText="1"/>
    </xf>
    <xf numFmtId="0" fontId="4" fillId="22" borderId="0" xfId="20" applyAlignment="1">
      <alignment wrapText="1"/>
    </xf>
    <xf numFmtId="0" fontId="4" fillId="10" borderId="0" xfId="8" applyAlignment="1">
      <alignment vertical="top" wrapText="1"/>
    </xf>
  </cellXfs>
  <cellStyles count="23">
    <cellStyle name="20% — акцент1" xfId="2" builtinId="30"/>
    <cellStyle name="20% — акцент3" xfId="8" builtinId="38"/>
    <cellStyle name="20% — акцент4" xfId="12" builtinId="42"/>
    <cellStyle name="20% — акцент5" xfId="16" builtinId="46"/>
    <cellStyle name="20% — акцент6" xfId="20" builtinId="50"/>
    <cellStyle name="40% — акцент1" xfId="3" builtinId="31"/>
    <cellStyle name="40% — акцент3" xfId="9" builtinId="39"/>
    <cellStyle name="40% — акцент4" xfId="13" builtinId="43"/>
    <cellStyle name="40% — акцент5" xfId="17" builtinId="47"/>
    <cellStyle name="40% — акцент6" xfId="21" builtinId="51"/>
    <cellStyle name="60% — акцент1" xfId="4" builtinId="32"/>
    <cellStyle name="60% — акцент2" xfId="6" builtinId="36"/>
    <cellStyle name="60% — акцент3" xfId="10" builtinId="40"/>
    <cellStyle name="60% — акцент4" xfId="14" builtinId="44"/>
    <cellStyle name="60% — акцент5" xfId="18" builtinId="48"/>
    <cellStyle name="60% — акцент6" xfId="22" builtinId="52"/>
    <cellStyle name="Акцент1" xfId="1" builtinId="29"/>
    <cellStyle name="Акцент2" xfId="5" builtinId="33"/>
    <cellStyle name="Акцент3" xfId="7" builtinId="37"/>
    <cellStyle name="Акцент4" xfId="11" builtinId="41"/>
    <cellStyle name="Акцент5" xfId="15" builtinId="45"/>
    <cellStyle name="Акцент6" xfId="19" builtinId="49"/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1. Открытость</a:t>
            </a:r>
            <a:r>
              <a:rPr lang="ru-RU" baseline="0"/>
              <a:t> и доступность информации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8999760040194879"/>
          <c:y val="6.0707003621972858E-2"/>
          <c:w val="0.46024941055461333"/>
          <c:h val="0.588074206211796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Лист1!$B$40</c:f>
              <c:strCache>
                <c:ptCount val="1"/>
                <c:pt idx="0">
                  <c:v>1.1.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нормативными правовыми актами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Лист1!$A$41:$A$47</c:f>
              <c:strCache>
                <c:ptCount val="7"/>
                <c:pt idx="0">
                  <c:v>МБОУ Усть-Каренгинская НОШ</c:v>
                </c:pt>
                <c:pt idx="1">
                  <c:v>МБОУ Вершино-Дарасунская НОШ</c:v>
                </c:pt>
                <c:pt idx="2">
                  <c:v>МБОУ Кыкерская СОШ</c:v>
                </c:pt>
                <c:pt idx="3">
                  <c:v>МБОУ Тунгокоченская СОШ     
</c:v>
                </c:pt>
                <c:pt idx="4">
                  <c:v>МБДОУ детский сад общеразвивающего вида с. Тунгокочен</c:v>
                </c:pt>
                <c:pt idx="5">
                  <c:v>МБУДО Детско-юношеская спортивная школа</c:v>
                </c:pt>
                <c:pt idx="6">
                  <c:v>МБУ ДО  Дом детского творчества</c:v>
                </c:pt>
              </c:strCache>
            </c:strRef>
          </c:cat>
          <c:val>
            <c:numRef>
              <c:f>Лист1!$B$41:$B$47</c:f>
              <c:numCache>
                <c:formatCode>0</c:formatCode>
                <c:ptCount val="7"/>
                <c:pt idx="0">
                  <c:v>35.957792207792203</c:v>
                </c:pt>
                <c:pt idx="1">
                  <c:v>72.077922077922068</c:v>
                </c:pt>
                <c:pt idx="2">
                  <c:v>42.77597402597403</c:v>
                </c:pt>
                <c:pt idx="3">
                  <c:v>38.636363636363633</c:v>
                </c:pt>
                <c:pt idx="4">
                  <c:v>64.48863636363636</c:v>
                </c:pt>
                <c:pt idx="5">
                  <c:v>47.188995215311003</c:v>
                </c:pt>
                <c:pt idx="6">
                  <c:v>46.830143540669852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5-7542-8E98-82F5F6D2A80C}"/>
            </c:ext>
          </c:extLst>
        </c:ser>
        <c:ser>
          <c:idx val="1"/>
          <c:order val="1"/>
          <c:tx>
            <c:strRef>
              <c:f>Лист1!$C$40</c:f>
              <c:strCache>
                <c:ptCount val="1"/>
                <c:pt idx="0">
                  <c:v>1.2.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Лист1!$A$41:$A$47</c:f>
              <c:strCache>
                <c:ptCount val="7"/>
                <c:pt idx="0">
                  <c:v>МБОУ Усть-Каренгинская НОШ</c:v>
                </c:pt>
                <c:pt idx="1">
                  <c:v>МБОУ Вершино-Дарасунская НОШ</c:v>
                </c:pt>
                <c:pt idx="2">
                  <c:v>МБОУ Кыкерская СОШ</c:v>
                </c:pt>
                <c:pt idx="3">
                  <c:v>МБОУ Тунгокоченская СОШ     
</c:v>
                </c:pt>
                <c:pt idx="4">
                  <c:v>МБДОУ детский сад общеразвивающего вида с. Тунгокочен</c:v>
                </c:pt>
                <c:pt idx="5">
                  <c:v>МБУДО Детско-юношеская спортивная школа</c:v>
                </c:pt>
                <c:pt idx="6">
                  <c:v>МБУ ДО  Дом детского творчества</c:v>
                </c:pt>
              </c:strCache>
            </c:strRef>
          </c:cat>
          <c:val>
            <c:numRef>
              <c:f>Лист1!$C$41:$C$47</c:f>
              <c:numCache>
                <c:formatCode>0</c:formatCode>
                <c:ptCount val="7"/>
                <c:pt idx="0" formatCode="General">
                  <c:v>100</c:v>
                </c:pt>
                <c:pt idx="1">
                  <c:v>90</c:v>
                </c:pt>
                <c:pt idx="2" formatCode="General">
                  <c:v>90</c:v>
                </c:pt>
                <c:pt idx="3">
                  <c:v>100</c:v>
                </c:pt>
                <c:pt idx="4">
                  <c:v>30</c:v>
                </c:pt>
                <c:pt idx="5">
                  <c:v>90</c:v>
                </c:pt>
                <c:pt idx="6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5-7542-8E98-82F5F6D2A80C}"/>
            </c:ext>
          </c:extLst>
        </c:ser>
        <c:ser>
          <c:idx val="2"/>
          <c:order val="2"/>
          <c:tx>
            <c:strRef>
              <c:f>Лист1!$D$40</c:f>
              <c:strCache>
                <c:ptCount val="1"/>
                <c:pt idx="0">
                  <c:v>1.3. Доля получателей услуг, удовлетворенных открытостью,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сферы, на официальном сайте организации соци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Лист1!$A$41:$A$47</c:f>
              <c:strCache>
                <c:ptCount val="7"/>
                <c:pt idx="0">
                  <c:v>МБОУ Усть-Каренгинская НОШ</c:v>
                </c:pt>
                <c:pt idx="1">
                  <c:v>МБОУ Вершино-Дарасунская НОШ</c:v>
                </c:pt>
                <c:pt idx="2">
                  <c:v>МБОУ Кыкерская СОШ</c:v>
                </c:pt>
                <c:pt idx="3">
                  <c:v>МБОУ Тунгокоченская СОШ     
</c:v>
                </c:pt>
                <c:pt idx="4">
                  <c:v>МБДОУ детский сад общеразвивающего вида с. Тунгокочен</c:v>
                </c:pt>
                <c:pt idx="5">
                  <c:v>МБУДО Детско-юношеская спортивная школа</c:v>
                </c:pt>
                <c:pt idx="6">
                  <c:v>МБУ ДО  Дом детского творчества</c:v>
                </c:pt>
              </c:strCache>
            </c:strRef>
          </c:cat>
          <c:val>
            <c:numRef>
              <c:f>Лист1!$D$41:$D$47</c:f>
              <c:numCache>
                <c:formatCode>0</c:formatCode>
                <c:ptCount val="7"/>
                <c:pt idx="0">
                  <c:v>20</c:v>
                </c:pt>
                <c:pt idx="1">
                  <c:v>74.375</c:v>
                </c:pt>
                <c:pt idx="2">
                  <c:v>39.285714285714285</c:v>
                </c:pt>
                <c:pt idx="3">
                  <c:v>67.391304347826093</c:v>
                </c:pt>
                <c:pt idx="4">
                  <c:v>69.230769230769226</c:v>
                </c:pt>
                <c:pt idx="5">
                  <c:v>84.482758620689651</c:v>
                </c:pt>
                <c:pt idx="6">
                  <c:v>59.302325581395344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C-D942-8BCB-B60B18097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5886080"/>
        <c:axId val="87012096"/>
      </c:barChart>
      <c:catAx>
        <c:axId val="85886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012096"/>
        <c:crosses val="autoZero"/>
        <c:auto val="1"/>
        <c:lblAlgn val="ctr"/>
        <c:lblOffset val="100"/>
        <c:noMultiLvlLbl val="0"/>
      </c:catAx>
      <c:valAx>
        <c:axId val="87012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2.</a:t>
            </a:r>
            <a:r>
              <a:rPr lang="ru-RU" baseline="0"/>
              <a:t> Комфортность условий</a:t>
            </a:r>
            <a:endParaRPr lang="ru-RU"/>
          </a:p>
        </c:rich>
      </c:tx>
      <c:layout>
        <c:manualLayout>
          <c:xMode val="edge"/>
          <c:yMode val="edge"/>
          <c:x val="0.31841162755141195"/>
          <c:y val="1.879537849037973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Лист1!$E$40</c:f>
              <c:strCache>
                <c:ptCount val="1"/>
                <c:pt idx="0">
                  <c:v>2.1. Обеспечение в организации социальной сферы комфортных условий для предоставления услуг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Лист1!$A$41:$A$47</c:f>
              <c:strCache>
                <c:ptCount val="7"/>
                <c:pt idx="0">
                  <c:v>МБОУ Усть-Каренгинская НОШ</c:v>
                </c:pt>
                <c:pt idx="1">
                  <c:v>МБОУ Вершино-Дарасунская НОШ</c:v>
                </c:pt>
                <c:pt idx="2">
                  <c:v>МБОУ Кыкерская СОШ</c:v>
                </c:pt>
                <c:pt idx="3">
                  <c:v>МБОУ Тунгокоченская СОШ     
</c:v>
                </c:pt>
                <c:pt idx="4">
                  <c:v>МБДОУ детский сад общеразвивающего вида с. Тунгокочен</c:v>
                </c:pt>
                <c:pt idx="5">
                  <c:v>МБУДО Детско-юношеская спортивная школа</c:v>
                </c:pt>
                <c:pt idx="6">
                  <c:v>МБУ ДО  Дом детского творчества</c:v>
                </c:pt>
              </c:strCache>
            </c:strRef>
          </c:cat>
          <c:val>
            <c:numRef>
              <c:f>Лист1!$E$41:$E$47</c:f>
              <c:numCache>
                <c:formatCode>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B-2B49-9CD2-916A85D5B998}"/>
            </c:ext>
          </c:extLst>
        </c:ser>
        <c:ser>
          <c:idx val="1"/>
          <c:order val="1"/>
          <c:tx>
            <c:strRef>
              <c:f>Лист1!$F$40</c:f>
              <c:strCache>
                <c:ptCount val="1"/>
                <c:pt idx="0">
                  <c:v>2.3. Доля получателей услуг, удовлетворенных комфортностью предоставления услуг организацией социальной сферы (в % от общего числа опрошенных получателей услуг)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Лист1!$A$41:$A$47</c:f>
              <c:strCache>
                <c:ptCount val="7"/>
                <c:pt idx="0">
                  <c:v>МБОУ Усть-Каренгинская НОШ</c:v>
                </c:pt>
                <c:pt idx="1">
                  <c:v>МБОУ Вершино-Дарасунская НОШ</c:v>
                </c:pt>
                <c:pt idx="2">
                  <c:v>МБОУ Кыкерская СОШ</c:v>
                </c:pt>
                <c:pt idx="3">
                  <c:v>МБОУ Тунгокоченская СОШ     
</c:v>
                </c:pt>
                <c:pt idx="4">
                  <c:v>МБДОУ детский сад общеразвивающего вида с. Тунгокочен</c:v>
                </c:pt>
                <c:pt idx="5">
                  <c:v>МБУДО Детско-юношеская спортивная школа</c:v>
                </c:pt>
                <c:pt idx="6">
                  <c:v>МБУ ДО  Дом детского творчества</c:v>
                </c:pt>
              </c:strCache>
            </c:strRef>
          </c:cat>
          <c:val>
            <c:numRef>
              <c:f>Лист1!$F$41:$F$47</c:f>
              <c:numCache>
                <c:formatCode>0</c:formatCode>
                <c:ptCount val="7"/>
                <c:pt idx="0">
                  <c:v>100</c:v>
                </c:pt>
                <c:pt idx="1">
                  <c:v>96.25</c:v>
                </c:pt>
                <c:pt idx="2">
                  <c:v>94.642857142857139</c:v>
                </c:pt>
                <c:pt idx="3">
                  <c:v>100</c:v>
                </c:pt>
                <c:pt idx="4">
                  <c:v>96.15384615384616</c:v>
                </c:pt>
                <c:pt idx="5">
                  <c:v>96.551724137931032</c:v>
                </c:pt>
                <c:pt idx="6">
                  <c:v>87.79069767441861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B-2B49-9CD2-916A85D5B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2085760"/>
        <c:axId val="122087296"/>
      </c:barChart>
      <c:catAx>
        <c:axId val="12208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087296"/>
        <c:crosses val="autoZero"/>
        <c:auto val="1"/>
        <c:lblAlgn val="ctr"/>
        <c:lblOffset val="100"/>
        <c:noMultiLvlLbl val="0"/>
      </c:catAx>
      <c:valAx>
        <c:axId val="122087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08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3.</a:t>
            </a:r>
            <a:r>
              <a:rPr lang="ru-RU" baseline="0"/>
              <a:t> Доступность услуг для инвалидов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Лист1!$G$40</c:f>
              <c:strCache>
                <c:ptCount val="1"/>
                <c:pt idx="0">
                  <c:v>3.1. Оборудование помещений организации социальной сферы и прилегающей к ней территории с учетом доступности для инвалидов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Лист1!$A$41:$A$47</c:f>
              <c:strCache>
                <c:ptCount val="7"/>
                <c:pt idx="0">
                  <c:v>МБОУ Усть-Каренгинская НОШ</c:v>
                </c:pt>
                <c:pt idx="1">
                  <c:v>МБОУ Вершино-Дарасунская НОШ</c:v>
                </c:pt>
                <c:pt idx="2">
                  <c:v>МБОУ Кыкерская СОШ</c:v>
                </c:pt>
                <c:pt idx="3">
                  <c:v>МБОУ Тунгокоченская СОШ     
</c:v>
                </c:pt>
                <c:pt idx="4">
                  <c:v>МБДОУ детский сад общеразвивающего вида с. Тунгокочен</c:v>
                </c:pt>
                <c:pt idx="5">
                  <c:v>МБУДО Детско-юношеская спортивная школа</c:v>
                </c:pt>
                <c:pt idx="6">
                  <c:v>МБУ ДО  Дом детского творчества</c:v>
                </c:pt>
              </c:strCache>
            </c:strRef>
          </c:cat>
          <c:val>
            <c:numRef>
              <c:f>Лист1!$G$41:$G$47</c:f>
              <c:numCache>
                <c:formatCode>General</c:formatCode>
                <c:ptCount val="7"/>
                <c:pt idx="0" formatCode="0">
                  <c:v>0</c:v>
                </c:pt>
                <c:pt idx="1">
                  <c:v>40</c:v>
                </c:pt>
                <c:pt idx="2" formatCode="0">
                  <c:v>0</c:v>
                </c:pt>
                <c:pt idx="3">
                  <c:v>0</c:v>
                </c:pt>
                <c:pt idx="4" formatCode="0">
                  <c:v>40</c:v>
                </c:pt>
                <c:pt idx="5" formatCode="0">
                  <c:v>40</c:v>
                </c:pt>
                <c:pt idx="6" formatCode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1-0841-B350-83D8ABF2817D}"/>
            </c:ext>
          </c:extLst>
        </c:ser>
        <c:ser>
          <c:idx val="1"/>
          <c:order val="1"/>
          <c:tx>
            <c:strRef>
              <c:f>Лист1!$H$40</c:f>
              <c:strCache>
                <c:ptCount val="1"/>
                <c:pt idx="0">
                  <c:v>3.2. Обеспечение в организации социальной сферы условий доступности, позволяющих инвалидам получать услуги наравне с другими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Лист1!$A$41:$A$47</c:f>
              <c:strCache>
                <c:ptCount val="7"/>
                <c:pt idx="0">
                  <c:v>МБОУ Усть-Каренгинская НОШ</c:v>
                </c:pt>
                <c:pt idx="1">
                  <c:v>МБОУ Вершино-Дарасунская НОШ</c:v>
                </c:pt>
                <c:pt idx="2">
                  <c:v>МБОУ Кыкерская СОШ</c:v>
                </c:pt>
                <c:pt idx="3">
                  <c:v>МБОУ Тунгокоченская СОШ     
</c:v>
                </c:pt>
                <c:pt idx="4">
                  <c:v>МБДОУ детский сад общеразвивающего вида с. Тунгокочен</c:v>
                </c:pt>
                <c:pt idx="5">
                  <c:v>МБУДО Детско-юношеская спортивная школа</c:v>
                </c:pt>
                <c:pt idx="6">
                  <c:v>МБУ ДО  Дом детского творчества</c:v>
                </c:pt>
              </c:strCache>
            </c:strRef>
          </c:cat>
          <c:val>
            <c:numRef>
              <c:f>Лист1!$H$41:$H$47</c:f>
              <c:numCache>
                <c:formatCode>General</c:formatCode>
                <c:ptCount val="7"/>
                <c:pt idx="0" formatCode="0">
                  <c:v>60</c:v>
                </c:pt>
                <c:pt idx="1">
                  <c:v>40</c:v>
                </c:pt>
                <c:pt idx="2" formatCode="0">
                  <c:v>40</c:v>
                </c:pt>
                <c:pt idx="3">
                  <c:v>40</c:v>
                </c:pt>
                <c:pt idx="4" formatCode="0">
                  <c:v>60</c:v>
                </c:pt>
                <c:pt idx="5" formatCode="0">
                  <c:v>60</c:v>
                </c:pt>
                <c:pt idx="6" formatCode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1-0841-B350-83D8ABF2817D}"/>
            </c:ext>
          </c:extLst>
        </c:ser>
        <c:ser>
          <c:idx val="2"/>
          <c:order val="2"/>
          <c:tx>
            <c:strRef>
              <c:f>Лист1!$I$40</c:f>
              <c:strCache>
                <c:ptCount val="1"/>
                <c:pt idx="0">
                  <c:v>3.3. Доля получателей услуг, удовлетворенных доступностью услуг для инвалидов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Лист1!$A$41:$A$47</c:f>
              <c:strCache>
                <c:ptCount val="7"/>
                <c:pt idx="0">
                  <c:v>МБОУ Усть-Каренгинская НОШ</c:v>
                </c:pt>
                <c:pt idx="1">
                  <c:v>МБОУ Вершино-Дарасунская НОШ</c:v>
                </c:pt>
                <c:pt idx="2">
                  <c:v>МБОУ Кыкерская СОШ</c:v>
                </c:pt>
                <c:pt idx="3">
                  <c:v>МБОУ Тунгокоченская СОШ     
</c:v>
                </c:pt>
                <c:pt idx="4">
                  <c:v>МБДОУ детский сад общеразвивающего вида с. Тунгокочен</c:v>
                </c:pt>
                <c:pt idx="5">
                  <c:v>МБУДО Детско-юношеская спортивная школа</c:v>
                </c:pt>
                <c:pt idx="6">
                  <c:v>МБУ ДО  Дом детского творчества</c:v>
                </c:pt>
              </c:strCache>
            </c:strRef>
          </c:cat>
          <c:val>
            <c:numRef>
              <c:f>Лист1!$I$41:$I$47</c:f>
              <c:numCache>
                <c:formatCode>0</c:formatCode>
                <c:ptCount val="7"/>
                <c:pt idx="0">
                  <c:v>100</c:v>
                </c:pt>
                <c:pt idx="1">
                  <c:v>85.714285714285708</c:v>
                </c:pt>
                <c:pt idx="2">
                  <c:v>66.666666666666657</c:v>
                </c:pt>
                <c:pt idx="3">
                  <c:v>60</c:v>
                </c:pt>
                <c:pt idx="4">
                  <c:v>66.666666666666657</c:v>
                </c:pt>
                <c:pt idx="5">
                  <c:v>75</c:v>
                </c:pt>
                <c:pt idx="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21-E244-8696-3789B8724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2296192"/>
        <c:axId val="122388864"/>
      </c:barChart>
      <c:catAx>
        <c:axId val="122296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388864"/>
        <c:crosses val="autoZero"/>
        <c:auto val="1"/>
        <c:lblAlgn val="ctr"/>
        <c:lblOffset val="100"/>
        <c:noMultiLvlLbl val="0"/>
      </c:catAx>
      <c:valAx>
        <c:axId val="122388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29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4.</a:t>
            </a:r>
            <a:r>
              <a:rPr lang="ru-RU" baseline="0"/>
              <a:t> Доброжелательность, вежливость работников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9800946488039932"/>
          <c:y val="5.5699332048443434E-2"/>
          <c:w val="0.45203854298605622"/>
          <c:h val="0.63445537157540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Лист1!$J$40</c:f>
              <c:strCache>
                <c:ptCount val="1"/>
                <c:pt idx="0">
                  <c:v>4.1.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Лист1!$A$41:$A$47</c:f>
              <c:strCache>
                <c:ptCount val="7"/>
                <c:pt idx="0">
                  <c:v>МБОУ Усть-Каренгинская НОШ</c:v>
                </c:pt>
                <c:pt idx="1">
                  <c:v>МБОУ Вершино-Дарасунская НОШ</c:v>
                </c:pt>
                <c:pt idx="2">
                  <c:v>МБОУ Кыкерская СОШ</c:v>
                </c:pt>
                <c:pt idx="3">
                  <c:v>МБОУ Тунгокоченская СОШ     
</c:v>
                </c:pt>
                <c:pt idx="4">
                  <c:v>МБДОУ детский сад общеразвивающего вида с. Тунгокочен</c:v>
                </c:pt>
                <c:pt idx="5">
                  <c:v>МБУДО Детско-юношеская спортивная школа</c:v>
                </c:pt>
                <c:pt idx="6">
                  <c:v>МБУ ДО  Дом детского творчества</c:v>
                </c:pt>
              </c:strCache>
            </c:strRef>
          </c:cat>
          <c:val>
            <c:numRef>
              <c:f>Лист1!$J$41:$J$47</c:f>
              <c:numCache>
                <c:formatCode>0</c:formatCode>
                <c:ptCount val="7"/>
                <c:pt idx="0">
                  <c:v>100</c:v>
                </c:pt>
                <c:pt idx="1">
                  <c:v>95</c:v>
                </c:pt>
                <c:pt idx="2">
                  <c:v>96.428571428571431</c:v>
                </c:pt>
                <c:pt idx="3">
                  <c:v>100</c:v>
                </c:pt>
                <c:pt idx="4">
                  <c:v>100</c:v>
                </c:pt>
                <c:pt idx="5">
                  <c:v>98.620689655172413</c:v>
                </c:pt>
                <c:pt idx="6">
                  <c:v>95.930232558139537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E-1547-805D-0501DE89047D}"/>
            </c:ext>
          </c:extLst>
        </c:ser>
        <c:ser>
          <c:idx val="1"/>
          <c:order val="1"/>
          <c:tx>
            <c:strRef>
              <c:f>Лист1!$K$40</c:f>
              <c:strCache>
                <c:ptCount val="1"/>
                <c:pt idx="0">
                  <c:v>4.2.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Лист1!$A$41:$A$47</c:f>
              <c:strCache>
                <c:ptCount val="7"/>
                <c:pt idx="0">
                  <c:v>МБОУ Усть-Каренгинская НОШ</c:v>
                </c:pt>
                <c:pt idx="1">
                  <c:v>МБОУ Вершино-Дарасунская НОШ</c:v>
                </c:pt>
                <c:pt idx="2">
                  <c:v>МБОУ Кыкерская СОШ</c:v>
                </c:pt>
                <c:pt idx="3">
                  <c:v>МБОУ Тунгокоченская СОШ     
</c:v>
                </c:pt>
                <c:pt idx="4">
                  <c:v>МБДОУ детский сад общеразвивающего вида с. Тунгокочен</c:v>
                </c:pt>
                <c:pt idx="5">
                  <c:v>МБУДО Детско-юношеская спортивная школа</c:v>
                </c:pt>
                <c:pt idx="6">
                  <c:v>МБУ ДО  Дом детского творчества</c:v>
                </c:pt>
              </c:strCache>
            </c:strRef>
          </c:cat>
          <c:val>
            <c:numRef>
              <c:f>Лист1!$K$41:$K$47</c:f>
              <c:numCache>
                <c:formatCode>0</c:formatCode>
                <c:ptCount val="7"/>
                <c:pt idx="0">
                  <c:v>100</c:v>
                </c:pt>
                <c:pt idx="1">
                  <c:v>90</c:v>
                </c:pt>
                <c:pt idx="2">
                  <c:v>92.857142857142861</c:v>
                </c:pt>
                <c:pt idx="3">
                  <c:v>100</c:v>
                </c:pt>
                <c:pt idx="4">
                  <c:v>100</c:v>
                </c:pt>
                <c:pt idx="5">
                  <c:v>98.620689655172413</c:v>
                </c:pt>
                <c:pt idx="6">
                  <c:v>83.139534883720927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FE-1547-805D-0501DE89047D}"/>
            </c:ext>
          </c:extLst>
        </c:ser>
        <c:ser>
          <c:idx val="2"/>
          <c:order val="2"/>
          <c:tx>
            <c:strRef>
              <c:f>Лист1!$L$40</c:f>
              <c:strCache>
                <c:ptCount val="1"/>
                <c:pt idx="0">
                  <c:v>4.3.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Лист1!$A$41:$A$47</c:f>
              <c:strCache>
                <c:ptCount val="7"/>
                <c:pt idx="0">
                  <c:v>МБОУ Усть-Каренгинская НОШ</c:v>
                </c:pt>
                <c:pt idx="1">
                  <c:v>МБОУ Вершино-Дарасунская НОШ</c:v>
                </c:pt>
                <c:pt idx="2">
                  <c:v>МБОУ Кыкерская СОШ</c:v>
                </c:pt>
                <c:pt idx="3">
                  <c:v>МБОУ Тунгокоченская СОШ     
</c:v>
                </c:pt>
                <c:pt idx="4">
                  <c:v>МБДОУ детский сад общеразвивающего вида с. Тунгокочен</c:v>
                </c:pt>
                <c:pt idx="5">
                  <c:v>МБУДО Детско-юношеская спортивная школа</c:v>
                </c:pt>
                <c:pt idx="6">
                  <c:v>МБУ ДО  Дом детского творчества</c:v>
                </c:pt>
              </c:strCache>
            </c:strRef>
          </c:cat>
          <c:val>
            <c:numRef>
              <c:f>Лист1!$L$41:$L$47</c:f>
              <c:numCache>
                <c:formatCode>0</c:formatCode>
                <c:ptCount val="7"/>
                <c:pt idx="0">
                  <c:v>0</c:v>
                </c:pt>
                <c:pt idx="1">
                  <c:v>85</c:v>
                </c:pt>
                <c:pt idx="2">
                  <c:v>25</c:v>
                </c:pt>
                <c:pt idx="3">
                  <c:v>84.782608695652172</c:v>
                </c:pt>
                <c:pt idx="4">
                  <c:v>61.53846153846154</c:v>
                </c:pt>
                <c:pt idx="5">
                  <c:v>84.137931034482762</c:v>
                </c:pt>
                <c:pt idx="6">
                  <c:v>58.139534883720934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C-1041-9835-C017F0F3B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2727040"/>
        <c:axId val="87605632"/>
      </c:barChart>
      <c:catAx>
        <c:axId val="122727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605632"/>
        <c:crosses val="autoZero"/>
        <c:auto val="1"/>
        <c:lblAlgn val="ctr"/>
        <c:lblOffset val="100"/>
        <c:noMultiLvlLbl val="0"/>
      </c:catAx>
      <c:valAx>
        <c:axId val="87605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727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476810161132283E-2"/>
          <c:y val="0.73077641939521865"/>
          <c:w val="0.62163393446786963"/>
          <c:h val="0.205126543229111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5.</a:t>
            </a:r>
            <a:r>
              <a:rPr lang="ru-RU" baseline="0"/>
              <a:t> Удовлетворенность условиями оказания услуг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50641813325750729"/>
          <c:y val="9.0952061829097708E-2"/>
          <c:w val="0.44356316779206406"/>
          <c:h val="0.619347103975086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Лист1!$M$40</c:f>
              <c:strCache>
                <c:ptCount val="1"/>
                <c:pt idx="0">
                  <c:v>5.1. Доля получателей услуг, которые готовы рекомендовать организацию социальной сферы родственникам и знакомым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Лист1!$A$41:$A$47</c:f>
              <c:strCache>
                <c:ptCount val="7"/>
                <c:pt idx="0">
                  <c:v>МБОУ Усть-Каренгинская НОШ</c:v>
                </c:pt>
                <c:pt idx="1">
                  <c:v>МБОУ Вершино-Дарасунская НОШ</c:v>
                </c:pt>
                <c:pt idx="2">
                  <c:v>МБОУ Кыкерская СОШ</c:v>
                </c:pt>
                <c:pt idx="3">
                  <c:v>МБОУ Тунгокоченская СОШ     
</c:v>
                </c:pt>
                <c:pt idx="4">
                  <c:v>МБДОУ детский сад общеразвивающего вида с. Тунгокочен</c:v>
                </c:pt>
                <c:pt idx="5">
                  <c:v>МБУДО Детско-юношеская спортивная школа</c:v>
                </c:pt>
                <c:pt idx="6">
                  <c:v>МБУ ДО  Дом детского творчества</c:v>
                </c:pt>
              </c:strCache>
            </c:strRef>
          </c:cat>
          <c:val>
            <c:numRef>
              <c:f>Лист1!$M$41:$M$47</c:f>
              <c:numCache>
                <c:formatCode>0</c:formatCode>
                <c:ptCount val="7"/>
                <c:pt idx="0">
                  <c:v>100</c:v>
                </c:pt>
                <c:pt idx="1">
                  <c:v>92.5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98.620689655172413</c:v>
                </c:pt>
                <c:pt idx="6">
                  <c:v>95.930232558139537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1-274B-9DC6-EB12331C1805}"/>
            </c:ext>
          </c:extLst>
        </c:ser>
        <c:ser>
          <c:idx val="1"/>
          <c:order val="1"/>
          <c:tx>
            <c:strRef>
              <c:f>Лист1!$N$40</c:f>
              <c:strCache>
                <c:ptCount val="1"/>
                <c:pt idx="0">
                  <c:v>5.2. Доля получателей услуг, удовлетворенных организационными условиями предоставления услуг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Лист1!$A$41:$A$47</c:f>
              <c:strCache>
                <c:ptCount val="7"/>
                <c:pt idx="0">
                  <c:v>МБОУ Усть-Каренгинская НОШ</c:v>
                </c:pt>
                <c:pt idx="1">
                  <c:v>МБОУ Вершино-Дарасунская НОШ</c:v>
                </c:pt>
                <c:pt idx="2">
                  <c:v>МБОУ Кыкерская СОШ</c:v>
                </c:pt>
                <c:pt idx="3">
                  <c:v>МБОУ Тунгокоченская СОШ     
</c:v>
                </c:pt>
                <c:pt idx="4">
                  <c:v>МБДОУ детский сад общеразвивающего вида с. Тунгокочен</c:v>
                </c:pt>
                <c:pt idx="5">
                  <c:v>МБУДО Детско-юношеская спортивная школа</c:v>
                </c:pt>
                <c:pt idx="6">
                  <c:v>МБУ ДО  Дом детского творчества</c:v>
                </c:pt>
              </c:strCache>
            </c:strRef>
          </c:cat>
          <c:val>
            <c:numRef>
              <c:f>Лист1!$N$41:$N$47</c:f>
              <c:numCache>
                <c:formatCode>0</c:formatCode>
                <c:ptCount val="7"/>
                <c:pt idx="0">
                  <c:v>100</c:v>
                </c:pt>
                <c:pt idx="1">
                  <c:v>93.75</c:v>
                </c:pt>
                <c:pt idx="2">
                  <c:v>85.714285714285708</c:v>
                </c:pt>
                <c:pt idx="3">
                  <c:v>100</c:v>
                </c:pt>
                <c:pt idx="4">
                  <c:v>100</c:v>
                </c:pt>
                <c:pt idx="5">
                  <c:v>97.241379310344826</c:v>
                </c:pt>
                <c:pt idx="6">
                  <c:v>74.418604651162795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51-274B-9DC6-EB12331C1805}"/>
            </c:ext>
          </c:extLst>
        </c:ser>
        <c:ser>
          <c:idx val="2"/>
          <c:order val="2"/>
          <c:tx>
            <c:strRef>
              <c:f>Лист1!$O$40</c:f>
              <c:strCache>
                <c:ptCount val="1"/>
                <c:pt idx="0">
                  <c:v>5.3. Доля получателей услуг, удовлетворенных в целом условиями оказания услуг в организации социальной сферы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Лист1!$A$41:$A$47</c:f>
              <c:strCache>
                <c:ptCount val="7"/>
                <c:pt idx="0">
                  <c:v>МБОУ Усть-Каренгинская НОШ</c:v>
                </c:pt>
                <c:pt idx="1">
                  <c:v>МБОУ Вершино-Дарасунская НОШ</c:v>
                </c:pt>
                <c:pt idx="2">
                  <c:v>МБОУ Кыкерская СОШ</c:v>
                </c:pt>
                <c:pt idx="3">
                  <c:v>МБОУ Тунгокоченская СОШ     
</c:v>
                </c:pt>
                <c:pt idx="4">
                  <c:v>МБДОУ детский сад общеразвивающего вида с. Тунгокочен</c:v>
                </c:pt>
                <c:pt idx="5">
                  <c:v>МБУДО Детско-юношеская спортивная школа</c:v>
                </c:pt>
                <c:pt idx="6">
                  <c:v>МБУ ДО  Дом детского творчества</c:v>
                </c:pt>
              </c:strCache>
            </c:strRef>
          </c:cat>
          <c:val>
            <c:numRef>
              <c:f>Лист1!$O$41:$O$47</c:f>
              <c:numCache>
                <c:formatCode>0</c:formatCode>
                <c:ptCount val="7"/>
                <c:pt idx="0">
                  <c:v>100</c:v>
                </c:pt>
                <c:pt idx="1">
                  <c:v>96.25</c:v>
                </c:pt>
                <c:pt idx="2">
                  <c:v>89.285714285714292</c:v>
                </c:pt>
                <c:pt idx="3">
                  <c:v>100</c:v>
                </c:pt>
                <c:pt idx="4">
                  <c:v>100</c:v>
                </c:pt>
                <c:pt idx="5">
                  <c:v>97.931034482758619</c:v>
                </c:pt>
                <c:pt idx="6">
                  <c:v>83.139534883720927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6D-A044-B941-729020B42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628416"/>
        <c:axId val="87638400"/>
      </c:barChart>
      <c:catAx>
        <c:axId val="8762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638400"/>
        <c:crosses val="autoZero"/>
        <c:auto val="1"/>
        <c:lblAlgn val="ctr"/>
        <c:lblOffset val="100"/>
        <c:noMultiLvlLbl val="0"/>
      </c:catAx>
      <c:valAx>
        <c:axId val="876384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62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883296031098684E-2"/>
          <c:y val="0.74588473531367661"/>
          <c:w val="0.68014075852016864"/>
          <c:h val="0.205126543229111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Лист1!$C$98</c:f>
              <c:strCache>
                <c:ptCount val="1"/>
                <c:pt idx="0">
                  <c:v>2. Комфортность условий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Лист1!$A$99:$A$105</c:f>
              <c:strCache>
                <c:ptCount val="7"/>
                <c:pt idx="0">
                  <c:v>МБОУ Усть-Каренгинская НОШ</c:v>
                </c:pt>
                <c:pt idx="1">
                  <c:v>МБОУ Вершино-Дарасунская НОШ</c:v>
                </c:pt>
                <c:pt idx="2">
                  <c:v>МБОУ Кыкерская СОШ</c:v>
                </c:pt>
                <c:pt idx="3">
                  <c:v>МБОУ Тунгокоченская СОШ     
</c:v>
                </c:pt>
                <c:pt idx="4">
                  <c:v>МБДОУ детский сад общеразвивающего вида с. Тунгокочен</c:v>
                </c:pt>
                <c:pt idx="5">
                  <c:v>МБУДО Детско-юношеская спортивная школа</c:v>
                </c:pt>
                <c:pt idx="6">
                  <c:v>МБУ ДО  Дом детского творчества</c:v>
                </c:pt>
              </c:strCache>
            </c:strRef>
          </c:cat>
          <c:val>
            <c:numRef>
              <c:f>Лист1!$C$99:$C$105</c:f>
              <c:numCache>
                <c:formatCode>0</c:formatCode>
                <c:ptCount val="7"/>
                <c:pt idx="0">
                  <c:v>100</c:v>
                </c:pt>
                <c:pt idx="1">
                  <c:v>96.25</c:v>
                </c:pt>
                <c:pt idx="2">
                  <c:v>94.642857142857139</c:v>
                </c:pt>
                <c:pt idx="3">
                  <c:v>100</c:v>
                </c:pt>
                <c:pt idx="4">
                  <c:v>96.15384615384616</c:v>
                </c:pt>
                <c:pt idx="5">
                  <c:v>98.275862068965523</c:v>
                </c:pt>
                <c:pt idx="6">
                  <c:v>93.895348837209298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23-DA48-9B63-D040CA82E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655168"/>
        <c:axId val="87656704"/>
      </c:barChart>
      <c:catAx>
        <c:axId val="87655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656704"/>
        <c:crosses val="autoZero"/>
        <c:auto val="1"/>
        <c:lblAlgn val="ctr"/>
        <c:lblOffset val="100"/>
        <c:noMultiLvlLbl val="0"/>
      </c:catAx>
      <c:valAx>
        <c:axId val="87656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65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Лист1!$B$98</c:f>
              <c:strCache>
                <c:ptCount val="1"/>
                <c:pt idx="0">
                  <c:v>1. Открытость и доступность информации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Лист1!$A$99:$A$105</c:f>
              <c:strCache>
                <c:ptCount val="7"/>
                <c:pt idx="0">
                  <c:v>МБОУ Усть-Каренгинская НОШ</c:v>
                </c:pt>
                <c:pt idx="1">
                  <c:v>МБОУ Вершино-Дарасунская НОШ</c:v>
                </c:pt>
                <c:pt idx="2">
                  <c:v>МБОУ Кыкерская СОШ</c:v>
                </c:pt>
                <c:pt idx="3">
                  <c:v>МБОУ Тунгокоченская СОШ     
</c:v>
                </c:pt>
                <c:pt idx="4">
                  <c:v>МБДОУ детский сад общеразвивающего вида с. Тунгокочен</c:v>
                </c:pt>
                <c:pt idx="5">
                  <c:v>МБУДО Детско-юношеская спортивная школа</c:v>
                </c:pt>
                <c:pt idx="6">
                  <c:v>МБУ ДО  Дом детского творчества</c:v>
                </c:pt>
              </c:strCache>
            </c:strRef>
          </c:cat>
          <c:val>
            <c:numRef>
              <c:f>Лист1!$B$99:$B$105</c:f>
              <c:numCache>
                <c:formatCode>0</c:formatCode>
                <c:ptCount val="7"/>
                <c:pt idx="0">
                  <c:v>48.787337662337663</c:v>
                </c:pt>
                <c:pt idx="1">
                  <c:v>78.373376623376615</c:v>
                </c:pt>
                <c:pt idx="2">
                  <c:v>55.547077922077925</c:v>
                </c:pt>
                <c:pt idx="3">
                  <c:v>68.547430830039531</c:v>
                </c:pt>
                <c:pt idx="4">
                  <c:v>56.0388986013986</c:v>
                </c:pt>
                <c:pt idx="5">
                  <c:v>74.949802012869156</c:v>
                </c:pt>
                <c:pt idx="6">
                  <c:v>64.769973294759097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F-654F-85BF-C75EE1AED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668608"/>
        <c:axId val="87670144"/>
      </c:barChart>
      <c:catAx>
        <c:axId val="87668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670144"/>
        <c:crosses val="autoZero"/>
        <c:auto val="1"/>
        <c:lblAlgn val="ctr"/>
        <c:lblOffset val="100"/>
        <c:noMultiLvlLbl val="0"/>
      </c:catAx>
      <c:valAx>
        <c:axId val="876701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66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48691255738132738"/>
          <c:y val="0.13560748279991094"/>
          <c:w val="0.47142868886131534"/>
          <c:h val="0.781134698516428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Лист1!$D$98</c:f>
              <c:strCache>
                <c:ptCount val="1"/>
                <c:pt idx="0">
                  <c:v>3. Доступность услуг для инвалидов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Лист1!$A$99:$A$105</c:f>
              <c:strCache>
                <c:ptCount val="7"/>
                <c:pt idx="0">
                  <c:v>МБОУ Усть-Каренгинская НОШ</c:v>
                </c:pt>
                <c:pt idx="1">
                  <c:v>МБОУ Вершино-Дарасунская НОШ</c:v>
                </c:pt>
                <c:pt idx="2">
                  <c:v>МБОУ Кыкерская СОШ</c:v>
                </c:pt>
                <c:pt idx="3">
                  <c:v>МБОУ Тунгокоченская СОШ     
</c:v>
                </c:pt>
                <c:pt idx="4">
                  <c:v>МБДОУ детский сад общеразвивающего вида с. Тунгокочен</c:v>
                </c:pt>
                <c:pt idx="5">
                  <c:v>МБУДО Детско-юношеская спортивная школа</c:v>
                </c:pt>
                <c:pt idx="6">
                  <c:v>МБУ ДО  Дом детского творчества</c:v>
                </c:pt>
              </c:strCache>
            </c:strRef>
          </c:cat>
          <c:val>
            <c:numRef>
              <c:f>Лист1!$D$99:$D$105</c:f>
              <c:numCache>
                <c:formatCode>0</c:formatCode>
                <c:ptCount val="7"/>
                <c:pt idx="0">
                  <c:v>54</c:v>
                </c:pt>
                <c:pt idx="1">
                  <c:v>53.714285714285708</c:v>
                </c:pt>
                <c:pt idx="2">
                  <c:v>36</c:v>
                </c:pt>
                <c:pt idx="3">
                  <c:v>16</c:v>
                </c:pt>
                <c:pt idx="4">
                  <c:v>56</c:v>
                </c:pt>
                <c:pt idx="5">
                  <c:v>58.5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0-394D-83DB-4B51855C7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763968"/>
        <c:axId val="87765760"/>
      </c:barChart>
      <c:catAx>
        <c:axId val="87763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765760"/>
        <c:crosses val="autoZero"/>
        <c:auto val="1"/>
        <c:lblAlgn val="ctr"/>
        <c:lblOffset val="100"/>
        <c:noMultiLvlLbl val="0"/>
      </c:catAx>
      <c:valAx>
        <c:axId val="87765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76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Лист1!$E$98</c:f>
              <c:strCache>
                <c:ptCount val="1"/>
                <c:pt idx="0">
                  <c:v>4. Доброжелательность, вежливость работников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Лист1!$A$99:$A$105</c:f>
              <c:strCache>
                <c:ptCount val="7"/>
                <c:pt idx="0">
                  <c:v>МБОУ Усть-Каренгинская НОШ</c:v>
                </c:pt>
                <c:pt idx="1">
                  <c:v>МБОУ Вершино-Дарасунская НОШ</c:v>
                </c:pt>
                <c:pt idx="2">
                  <c:v>МБОУ Кыкерская СОШ</c:v>
                </c:pt>
                <c:pt idx="3">
                  <c:v>МБОУ Тунгокоченская СОШ     
</c:v>
                </c:pt>
                <c:pt idx="4">
                  <c:v>МБДОУ детский сад общеразвивающего вида с. Тунгокочен</c:v>
                </c:pt>
                <c:pt idx="5">
                  <c:v>МБУДО Детско-юношеская спортивная школа</c:v>
                </c:pt>
                <c:pt idx="6">
                  <c:v>МБУ ДО  Дом детского творчества</c:v>
                </c:pt>
              </c:strCache>
            </c:strRef>
          </c:cat>
          <c:val>
            <c:numRef>
              <c:f>Лист1!$E$99:$E$105</c:f>
              <c:numCache>
                <c:formatCode>0</c:formatCode>
                <c:ptCount val="7"/>
                <c:pt idx="0">
                  <c:v>80</c:v>
                </c:pt>
                <c:pt idx="1">
                  <c:v>91</c:v>
                </c:pt>
                <c:pt idx="2">
                  <c:v>80.714285714285722</c:v>
                </c:pt>
                <c:pt idx="3">
                  <c:v>96.956521739130437</c:v>
                </c:pt>
                <c:pt idx="4">
                  <c:v>92.307692307692307</c:v>
                </c:pt>
                <c:pt idx="5">
                  <c:v>95.724137931034491</c:v>
                </c:pt>
                <c:pt idx="6">
                  <c:v>83.255813953488371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9-9140-AD5F-6712C8B91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798144"/>
        <c:axId val="87799680"/>
      </c:barChart>
      <c:catAx>
        <c:axId val="87798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799680"/>
        <c:crosses val="autoZero"/>
        <c:auto val="1"/>
        <c:lblAlgn val="ctr"/>
        <c:lblOffset val="100"/>
        <c:noMultiLvlLbl val="0"/>
      </c:catAx>
      <c:valAx>
        <c:axId val="87799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79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Лист1!$F$98</c:f>
              <c:strCache>
                <c:ptCount val="1"/>
                <c:pt idx="0">
                  <c:v>5. Удовлетворенность условиями оказания услуг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Лист1!$A$99:$A$105</c:f>
              <c:strCache>
                <c:ptCount val="7"/>
                <c:pt idx="0">
                  <c:v>МБОУ Усть-Каренгинская НОШ</c:v>
                </c:pt>
                <c:pt idx="1">
                  <c:v>МБОУ Вершино-Дарасунская НОШ</c:v>
                </c:pt>
                <c:pt idx="2">
                  <c:v>МБОУ Кыкерская СОШ</c:v>
                </c:pt>
                <c:pt idx="3">
                  <c:v>МБОУ Тунгокоченская СОШ     
</c:v>
                </c:pt>
                <c:pt idx="4">
                  <c:v>МБДОУ детский сад общеразвивающего вида с. Тунгокочен</c:v>
                </c:pt>
                <c:pt idx="5">
                  <c:v>МБУДО Детско-юношеская спортивная школа</c:v>
                </c:pt>
                <c:pt idx="6">
                  <c:v>МБУ ДО  Дом детского творчества</c:v>
                </c:pt>
              </c:strCache>
            </c:strRef>
          </c:cat>
          <c:val>
            <c:numRef>
              <c:f>Лист1!$F$99:$F$105</c:f>
              <c:numCache>
                <c:formatCode>0</c:formatCode>
                <c:ptCount val="7"/>
                <c:pt idx="0">
                  <c:v>100</c:v>
                </c:pt>
                <c:pt idx="1">
                  <c:v>94.625</c:v>
                </c:pt>
                <c:pt idx="2">
                  <c:v>91.785714285714278</c:v>
                </c:pt>
                <c:pt idx="3">
                  <c:v>100</c:v>
                </c:pt>
                <c:pt idx="4">
                  <c:v>100</c:v>
                </c:pt>
                <c:pt idx="5">
                  <c:v>98</c:v>
                </c:pt>
                <c:pt idx="6">
                  <c:v>85.232558139534888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D-2E4F-B4E0-F3A2CDC22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832064"/>
        <c:axId val="87833600"/>
      </c:barChart>
      <c:catAx>
        <c:axId val="87832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833600"/>
        <c:crosses val="autoZero"/>
        <c:auto val="1"/>
        <c:lblAlgn val="ctr"/>
        <c:lblOffset val="100"/>
        <c:noMultiLvlLbl val="0"/>
      </c:catAx>
      <c:valAx>
        <c:axId val="87833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83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Лист1!$A$99:$A$105</c:f>
              <c:strCache>
                <c:ptCount val="7"/>
                <c:pt idx="0">
                  <c:v>МБОУ Усть-Каренгинская НОШ</c:v>
                </c:pt>
                <c:pt idx="1">
                  <c:v>МБОУ Вершино-Дарасунская НОШ</c:v>
                </c:pt>
                <c:pt idx="2">
                  <c:v>МБОУ Кыкерская СОШ</c:v>
                </c:pt>
                <c:pt idx="3">
                  <c:v>МБОУ Тунгокоченская СОШ     
</c:v>
                </c:pt>
                <c:pt idx="4">
                  <c:v>МБДОУ детский сад общеразвивающего вида с. Тунгокочен</c:v>
                </c:pt>
                <c:pt idx="5">
                  <c:v>МБУДО Детско-юношеская спортивная школа</c:v>
                </c:pt>
                <c:pt idx="6">
                  <c:v>МБУ ДО  Дом детского творчества</c:v>
                </c:pt>
              </c:strCache>
            </c:strRef>
          </c:cat>
          <c:val>
            <c:numRef>
              <c:f>Лист1!$G$99:$G$105</c:f>
              <c:numCache>
                <c:formatCode>0</c:formatCode>
                <c:ptCount val="7"/>
                <c:pt idx="0">
                  <c:v>76.557467532467541</c:v>
                </c:pt>
                <c:pt idx="1">
                  <c:v>82.792532467532467</c:v>
                </c:pt>
                <c:pt idx="2">
                  <c:v>71.73798701298702</c:v>
                </c:pt>
                <c:pt idx="3">
                  <c:v>76.300790513834002</c:v>
                </c:pt>
                <c:pt idx="4">
                  <c:v>80.100087412587413</c:v>
                </c:pt>
                <c:pt idx="5">
                  <c:v>85.089960402573837</c:v>
                </c:pt>
                <c:pt idx="6">
                  <c:v>77.430738844998331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E-EE48-9AF1-D8166419C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874176"/>
        <c:axId val="87884160"/>
      </c:barChart>
      <c:catAx>
        <c:axId val="87874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884160"/>
        <c:crosses val="autoZero"/>
        <c:auto val="1"/>
        <c:lblAlgn val="ctr"/>
        <c:lblOffset val="100"/>
        <c:noMultiLvlLbl val="0"/>
      </c:catAx>
      <c:valAx>
        <c:axId val="87884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87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Итоговые</a:t>
            </a:r>
            <a:r>
              <a:rPr lang="ru-RU" baseline="0"/>
              <a:t> значения по критериям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Лист1!$B$98</c:f>
              <c:strCache>
                <c:ptCount val="1"/>
                <c:pt idx="0">
                  <c:v>1. Открытость и доступность информации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Лист1!$A$99:$A$105</c:f>
              <c:strCache>
                <c:ptCount val="7"/>
                <c:pt idx="0">
                  <c:v>МБОУ Усть-Каренгинская НОШ</c:v>
                </c:pt>
                <c:pt idx="1">
                  <c:v>МБОУ Вершино-Дарасунская НОШ</c:v>
                </c:pt>
                <c:pt idx="2">
                  <c:v>МБОУ Кыкерская СОШ</c:v>
                </c:pt>
                <c:pt idx="3">
                  <c:v>МБОУ Тунгокоченская СОШ     
</c:v>
                </c:pt>
                <c:pt idx="4">
                  <c:v>МБДОУ детский сад общеразвивающего вида с. Тунгокочен</c:v>
                </c:pt>
                <c:pt idx="5">
                  <c:v>МБУДО Детско-юношеская спортивная школа</c:v>
                </c:pt>
                <c:pt idx="6">
                  <c:v>МБУ ДО  Дом детского творчества</c:v>
                </c:pt>
              </c:strCache>
            </c:strRef>
          </c:cat>
          <c:val>
            <c:numRef>
              <c:f>Лист1!$B$99:$B$105</c:f>
              <c:numCache>
                <c:formatCode>0</c:formatCode>
                <c:ptCount val="7"/>
                <c:pt idx="0">
                  <c:v>48.787337662337663</c:v>
                </c:pt>
                <c:pt idx="1">
                  <c:v>78.373376623376615</c:v>
                </c:pt>
                <c:pt idx="2">
                  <c:v>55.547077922077925</c:v>
                </c:pt>
                <c:pt idx="3">
                  <c:v>68.547430830039531</c:v>
                </c:pt>
                <c:pt idx="4">
                  <c:v>56.0388986013986</c:v>
                </c:pt>
                <c:pt idx="5">
                  <c:v>74.949802012869156</c:v>
                </c:pt>
                <c:pt idx="6">
                  <c:v>64.769973294759097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E-0B4F-ACC6-E47BCB6280BC}"/>
            </c:ext>
          </c:extLst>
        </c:ser>
        <c:ser>
          <c:idx val="1"/>
          <c:order val="1"/>
          <c:tx>
            <c:strRef>
              <c:f>Лист1!$C$98</c:f>
              <c:strCache>
                <c:ptCount val="1"/>
                <c:pt idx="0">
                  <c:v>2. Комфортность условий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Лист1!$A$99:$A$105</c:f>
              <c:strCache>
                <c:ptCount val="7"/>
                <c:pt idx="0">
                  <c:v>МБОУ Усть-Каренгинская НОШ</c:v>
                </c:pt>
                <c:pt idx="1">
                  <c:v>МБОУ Вершино-Дарасунская НОШ</c:v>
                </c:pt>
                <c:pt idx="2">
                  <c:v>МБОУ Кыкерская СОШ</c:v>
                </c:pt>
                <c:pt idx="3">
                  <c:v>МБОУ Тунгокоченская СОШ     
</c:v>
                </c:pt>
                <c:pt idx="4">
                  <c:v>МБДОУ детский сад общеразвивающего вида с. Тунгокочен</c:v>
                </c:pt>
                <c:pt idx="5">
                  <c:v>МБУДО Детско-юношеская спортивная школа</c:v>
                </c:pt>
                <c:pt idx="6">
                  <c:v>МБУ ДО  Дом детского творчества</c:v>
                </c:pt>
              </c:strCache>
            </c:strRef>
          </c:cat>
          <c:val>
            <c:numRef>
              <c:f>Лист1!$C$99:$C$105</c:f>
              <c:numCache>
                <c:formatCode>0</c:formatCode>
                <c:ptCount val="7"/>
                <c:pt idx="0">
                  <c:v>100</c:v>
                </c:pt>
                <c:pt idx="1">
                  <c:v>96.25</c:v>
                </c:pt>
                <c:pt idx="2">
                  <c:v>94.642857142857139</c:v>
                </c:pt>
                <c:pt idx="3">
                  <c:v>100</c:v>
                </c:pt>
                <c:pt idx="4">
                  <c:v>96.15384615384616</c:v>
                </c:pt>
                <c:pt idx="5">
                  <c:v>98.275862068965523</c:v>
                </c:pt>
                <c:pt idx="6">
                  <c:v>93.895348837209298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DE-0B4F-ACC6-E47BCB6280BC}"/>
            </c:ext>
          </c:extLst>
        </c:ser>
        <c:ser>
          <c:idx val="2"/>
          <c:order val="2"/>
          <c:tx>
            <c:strRef>
              <c:f>Лист1!$D$98</c:f>
              <c:strCache>
                <c:ptCount val="1"/>
                <c:pt idx="0">
                  <c:v>3. Доступность услуг для инвалидов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Лист1!$A$99:$A$105</c:f>
              <c:strCache>
                <c:ptCount val="7"/>
                <c:pt idx="0">
                  <c:v>МБОУ Усть-Каренгинская НОШ</c:v>
                </c:pt>
                <c:pt idx="1">
                  <c:v>МБОУ Вершино-Дарасунская НОШ</c:v>
                </c:pt>
                <c:pt idx="2">
                  <c:v>МБОУ Кыкерская СОШ</c:v>
                </c:pt>
                <c:pt idx="3">
                  <c:v>МБОУ Тунгокоченская СОШ     
</c:v>
                </c:pt>
                <c:pt idx="4">
                  <c:v>МБДОУ детский сад общеразвивающего вида с. Тунгокочен</c:v>
                </c:pt>
                <c:pt idx="5">
                  <c:v>МБУДО Детско-юношеская спортивная школа</c:v>
                </c:pt>
                <c:pt idx="6">
                  <c:v>МБУ ДО  Дом детского творчества</c:v>
                </c:pt>
              </c:strCache>
            </c:strRef>
          </c:cat>
          <c:val>
            <c:numRef>
              <c:f>Лист1!$D$99:$D$105</c:f>
              <c:numCache>
                <c:formatCode>0</c:formatCode>
                <c:ptCount val="7"/>
                <c:pt idx="0">
                  <c:v>54</c:v>
                </c:pt>
                <c:pt idx="1">
                  <c:v>53.714285714285708</c:v>
                </c:pt>
                <c:pt idx="2">
                  <c:v>36</c:v>
                </c:pt>
                <c:pt idx="3">
                  <c:v>16</c:v>
                </c:pt>
                <c:pt idx="4">
                  <c:v>56</c:v>
                </c:pt>
                <c:pt idx="5">
                  <c:v>58.5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DE-0B4F-ACC6-E47BCB6280BC}"/>
            </c:ext>
          </c:extLst>
        </c:ser>
        <c:ser>
          <c:idx val="3"/>
          <c:order val="3"/>
          <c:tx>
            <c:strRef>
              <c:f>Лист1!$E$98</c:f>
              <c:strCache>
                <c:ptCount val="1"/>
                <c:pt idx="0">
                  <c:v>4. Доброжелательность, вежливость работников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Лист1!$A$99:$A$105</c:f>
              <c:strCache>
                <c:ptCount val="7"/>
                <c:pt idx="0">
                  <c:v>МБОУ Усть-Каренгинская НОШ</c:v>
                </c:pt>
                <c:pt idx="1">
                  <c:v>МБОУ Вершино-Дарасунская НОШ</c:v>
                </c:pt>
                <c:pt idx="2">
                  <c:v>МБОУ Кыкерская СОШ</c:v>
                </c:pt>
                <c:pt idx="3">
                  <c:v>МБОУ Тунгокоченская СОШ     
</c:v>
                </c:pt>
                <c:pt idx="4">
                  <c:v>МБДОУ детский сад общеразвивающего вида с. Тунгокочен</c:v>
                </c:pt>
                <c:pt idx="5">
                  <c:v>МБУДО Детско-юношеская спортивная школа</c:v>
                </c:pt>
                <c:pt idx="6">
                  <c:v>МБУ ДО  Дом детского творчества</c:v>
                </c:pt>
              </c:strCache>
            </c:strRef>
          </c:cat>
          <c:val>
            <c:numRef>
              <c:f>Лист1!$E$99:$E$105</c:f>
              <c:numCache>
                <c:formatCode>0</c:formatCode>
                <c:ptCount val="7"/>
                <c:pt idx="0">
                  <c:v>80</c:v>
                </c:pt>
                <c:pt idx="1">
                  <c:v>91</c:v>
                </c:pt>
                <c:pt idx="2">
                  <c:v>80.714285714285722</c:v>
                </c:pt>
                <c:pt idx="3">
                  <c:v>96.956521739130437</c:v>
                </c:pt>
                <c:pt idx="4">
                  <c:v>92.307692307692307</c:v>
                </c:pt>
                <c:pt idx="5">
                  <c:v>95.724137931034491</c:v>
                </c:pt>
                <c:pt idx="6">
                  <c:v>83.255813953488371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DE-0B4F-ACC6-E47BCB6280BC}"/>
            </c:ext>
          </c:extLst>
        </c:ser>
        <c:ser>
          <c:idx val="4"/>
          <c:order val="4"/>
          <c:tx>
            <c:strRef>
              <c:f>Лист1!$F$98</c:f>
              <c:strCache>
                <c:ptCount val="1"/>
                <c:pt idx="0">
                  <c:v>5. Удовлетворенность условиями оказания услуг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Лист1!$A$99:$A$105</c:f>
              <c:strCache>
                <c:ptCount val="7"/>
                <c:pt idx="0">
                  <c:v>МБОУ Усть-Каренгинская НОШ</c:v>
                </c:pt>
                <c:pt idx="1">
                  <c:v>МБОУ Вершино-Дарасунская НОШ</c:v>
                </c:pt>
                <c:pt idx="2">
                  <c:v>МБОУ Кыкерская СОШ</c:v>
                </c:pt>
                <c:pt idx="3">
                  <c:v>МБОУ Тунгокоченская СОШ     
</c:v>
                </c:pt>
                <c:pt idx="4">
                  <c:v>МБДОУ детский сад общеразвивающего вида с. Тунгокочен</c:v>
                </c:pt>
                <c:pt idx="5">
                  <c:v>МБУДО Детско-юношеская спортивная школа</c:v>
                </c:pt>
                <c:pt idx="6">
                  <c:v>МБУ ДО  Дом детского творчества</c:v>
                </c:pt>
              </c:strCache>
            </c:strRef>
          </c:cat>
          <c:val>
            <c:numRef>
              <c:f>Лист1!$F$99:$F$105</c:f>
              <c:numCache>
                <c:formatCode>0</c:formatCode>
                <c:ptCount val="7"/>
                <c:pt idx="0">
                  <c:v>100</c:v>
                </c:pt>
                <c:pt idx="1">
                  <c:v>94.625</c:v>
                </c:pt>
                <c:pt idx="2">
                  <c:v>91.785714285714278</c:v>
                </c:pt>
                <c:pt idx="3">
                  <c:v>100</c:v>
                </c:pt>
                <c:pt idx="4">
                  <c:v>100</c:v>
                </c:pt>
                <c:pt idx="5">
                  <c:v>98</c:v>
                </c:pt>
                <c:pt idx="6">
                  <c:v>85.232558139534888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DE-0B4F-ACC6-E47BCB628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7974272"/>
        <c:axId val="87975808"/>
      </c:barChart>
      <c:catAx>
        <c:axId val="87974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975808"/>
        <c:crosses val="autoZero"/>
        <c:auto val="1"/>
        <c:lblAlgn val="ctr"/>
        <c:lblOffset val="100"/>
        <c:noMultiLvlLbl val="0"/>
      </c:catAx>
      <c:valAx>
        <c:axId val="8797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97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170243</xdr:rowOff>
    </xdr:from>
    <xdr:to>
      <xdr:col>5</xdr:col>
      <xdr:colOff>105833</xdr:colOff>
      <xdr:row>93</xdr:row>
      <xdr:rowOff>43393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1D54C5E5-63C1-1E42-9EEF-0C0B66C192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125186</xdr:colOff>
      <xdr:row>55</xdr:row>
      <xdr:rowOff>4233</xdr:rowOff>
    </xdr:from>
    <xdr:to>
      <xdr:col>11</xdr:col>
      <xdr:colOff>125186</xdr:colOff>
      <xdr:row>93</xdr:row>
      <xdr:rowOff>102959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BC37E957-F424-FD45-9DF8-D2FDFDCED5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131284</xdr:colOff>
      <xdr:row>55</xdr:row>
      <xdr:rowOff>8769</xdr:rowOff>
    </xdr:from>
    <xdr:to>
      <xdr:col>17</xdr:col>
      <xdr:colOff>473731</xdr:colOff>
      <xdr:row>93</xdr:row>
      <xdr:rowOff>107495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DB7131F0-D469-6546-A791-C78254CE0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508000</xdr:colOff>
      <xdr:row>55</xdr:row>
      <xdr:rowOff>18345</xdr:rowOff>
    </xdr:from>
    <xdr:to>
      <xdr:col>23</xdr:col>
      <xdr:colOff>539750</xdr:colOff>
      <xdr:row>91</xdr:row>
      <xdr:rowOff>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08A2013A-BBB0-6243-A9F0-BFB06E86D6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555273</xdr:colOff>
      <xdr:row>55</xdr:row>
      <xdr:rowOff>18345</xdr:rowOff>
    </xdr:from>
    <xdr:to>
      <xdr:col>30</xdr:col>
      <xdr:colOff>462139</xdr:colOff>
      <xdr:row>91</xdr:row>
      <xdr:rowOff>0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8DBE8A99-0A04-6E49-A433-9A16D3D9D8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286504</xdr:colOff>
      <xdr:row>94</xdr:row>
      <xdr:rowOff>33714</xdr:rowOff>
    </xdr:from>
    <xdr:to>
      <xdr:col>11</xdr:col>
      <xdr:colOff>476249</xdr:colOff>
      <xdr:row>94</xdr:row>
      <xdr:rowOff>3968750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651A5D93-1A26-4D45-946A-47A2F0A2E5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15875</xdr:colOff>
      <xdr:row>94</xdr:row>
      <xdr:rowOff>58209</xdr:rowOff>
    </xdr:from>
    <xdr:to>
      <xdr:col>5</xdr:col>
      <xdr:colOff>288018</xdr:colOff>
      <xdr:row>94</xdr:row>
      <xdr:rowOff>4045405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3A7DFA3A-FFAC-9846-9DBA-7A6C56C612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582838</xdr:colOff>
      <xdr:row>94</xdr:row>
      <xdr:rowOff>127452</xdr:rowOff>
    </xdr:from>
    <xdr:to>
      <xdr:col>17</xdr:col>
      <xdr:colOff>707570</xdr:colOff>
      <xdr:row>94</xdr:row>
      <xdr:rowOff>4069292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AEDA665B-06DA-444E-B577-FC79AF6D2D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762757</xdr:colOff>
      <xdr:row>94</xdr:row>
      <xdr:rowOff>4091565</xdr:rowOff>
    </xdr:from>
    <xdr:to>
      <xdr:col>14</xdr:col>
      <xdr:colOff>333879</xdr:colOff>
      <xdr:row>109</xdr:row>
      <xdr:rowOff>15874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800C9071-13D0-084E-9A57-D6ECA4DB9B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337156</xdr:colOff>
      <xdr:row>94</xdr:row>
      <xdr:rowOff>4077556</xdr:rowOff>
    </xdr:from>
    <xdr:to>
      <xdr:col>20</xdr:col>
      <xdr:colOff>366185</xdr:colOff>
      <xdr:row>109</xdr:row>
      <xdr:rowOff>5291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E5E9C8FE-FBF3-F343-993D-61A3C74120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23132</xdr:colOff>
      <xdr:row>110</xdr:row>
      <xdr:rowOff>79375</xdr:rowOff>
    </xdr:from>
    <xdr:to>
      <xdr:col>20</xdr:col>
      <xdr:colOff>239032</xdr:colOff>
      <xdr:row>135</xdr:row>
      <xdr:rowOff>31750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50A24A7F-638C-C84E-85A2-3BBC14B41B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15875</xdr:colOff>
      <xdr:row>114</xdr:row>
      <xdr:rowOff>36287</xdr:rowOff>
    </xdr:from>
    <xdr:to>
      <xdr:col>30</xdr:col>
      <xdr:colOff>472468</xdr:colOff>
      <xdr:row>173</xdr:row>
      <xdr:rowOff>172357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EB00A235-DD53-A346-997D-5A3374F043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30"/>
  <sheetViews>
    <sheetView tabSelected="1" zoomScale="60" zoomScaleNormal="60" workbookViewId="0">
      <pane xSplit="21" ySplit="2" topLeftCell="AA75" activePane="bottomRight" state="frozen"/>
      <selection pane="topRight" activeCell="W1" sqref="W1"/>
      <selection pane="bottomLeft" activeCell="A3" sqref="A3"/>
      <selection pane="bottomRight" activeCell="AG96" sqref="AG96:AL102"/>
    </sheetView>
  </sheetViews>
  <sheetFormatPr defaultColWidth="8.85546875" defaultRowHeight="15" x14ac:dyDescent="0.25"/>
  <cols>
    <col min="1" max="1" width="49.85546875" customWidth="1"/>
    <col min="2" max="2" width="9.7109375" customWidth="1"/>
    <col min="3" max="4" width="10.7109375" customWidth="1"/>
    <col min="5" max="5" width="10.7109375" bestFit="1" customWidth="1"/>
    <col min="6" max="6" width="11.85546875" bestFit="1" customWidth="1"/>
    <col min="7" max="7" width="10.7109375" bestFit="1" customWidth="1"/>
    <col min="8" max="8" width="11.7109375" bestFit="1" customWidth="1"/>
    <col min="9" max="9" width="10.7109375" bestFit="1" customWidth="1"/>
    <col min="10" max="10" width="11.7109375" bestFit="1" customWidth="1"/>
    <col min="11" max="11" width="12" bestFit="1" customWidth="1"/>
    <col min="12" max="12" width="11.85546875" bestFit="1" customWidth="1"/>
    <col min="13" max="14" width="11.7109375" bestFit="1" customWidth="1"/>
    <col min="15" max="15" width="10.7109375" bestFit="1" customWidth="1"/>
    <col min="16" max="17" width="11.7109375" bestFit="1" customWidth="1"/>
    <col min="18" max="18" width="10.85546875" bestFit="1" customWidth="1"/>
    <col min="19" max="19" width="10.7109375" bestFit="1" customWidth="1"/>
    <col min="20" max="20" width="12" bestFit="1" customWidth="1"/>
    <col min="21" max="21" width="11.7109375" customWidth="1"/>
    <col min="22" max="22" width="40.140625" customWidth="1"/>
    <col min="23" max="23" width="10.42578125" customWidth="1"/>
    <col min="24" max="35" width="8.85546875" customWidth="1"/>
    <col min="36" max="36" width="8.7109375" customWidth="1"/>
    <col min="37" max="38" width="8.85546875" customWidth="1"/>
  </cols>
  <sheetData>
    <row r="1" spans="1:36" ht="15.75" x14ac:dyDescent="0.25">
      <c r="A1" s="80" t="s">
        <v>0</v>
      </c>
      <c r="B1" s="81" t="s">
        <v>1</v>
      </c>
      <c r="C1" s="81"/>
      <c r="D1" s="81"/>
      <c r="E1" s="81"/>
      <c r="F1" s="81"/>
      <c r="G1" s="81"/>
      <c r="H1" s="81"/>
      <c r="I1" s="81"/>
      <c r="J1" s="81"/>
      <c r="K1" s="81"/>
      <c r="L1" s="82" t="s">
        <v>2</v>
      </c>
      <c r="M1" s="82"/>
      <c r="N1" s="82"/>
      <c r="O1" s="82"/>
      <c r="P1" s="83" t="s">
        <v>3</v>
      </c>
      <c r="Q1" s="83"/>
      <c r="R1" s="83"/>
      <c r="S1" s="83"/>
      <c r="T1" s="83"/>
      <c r="U1" s="88" t="s">
        <v>4</v>
      </c>
      <c r="V1" s="88"/>
      <c r="W1" s="88"/>
      <c r="X1" s="88"/>
      <c r="Y1" s="88"/>
      <c r="Z1" s="88"/>
      <c r="AA1" s="88"/>
      <c r="AB1" s="102" t="s">
        <v>5</v>
      </c>
      <c r="AC1" s="102"/>
      <c r="AD1" s="102"/>
      <c r="AE1" s="102"/>
      <c r="AF1" s="102"/>
      <c r="AG1" s="102"/>
      <c r="AH1" s="102"/>
      <c r="AI1" s="89" t="s">
        <v>6</v>
      </c>
      <c r="AJ1" s="95" t="s">
        <v>7</v>
      </c>
    </row>
    <row r="2" spans="1:36" ht="330.75" x14ac:dyDescent="0.25">
      <c r="A2" s="80"/>
      <c r="B2" s="96" t="s">
        <v>45</v>
      </c>
      <c r="C2" s="96"/>
      <c r="D2" s="96"/>
      <c r="E2" s="96"/>
      <c r="F2" s="11" t="s">
        <v>46</v>
      </c>
      <c r="G2" s="96" t="s">
        <v>47</v>
      </c>
      <c r="H2" s="96"/>
      <c r="I2" s="96"/>
      <c r="J2" s="96"/>
      <c r="K2" s="7" t="s">
        <v>8</v>
      </c>
      <c r="L2" s="10" t="s">
        <v>9</v>
      </c>
      <c r="M2" s="97" t="s">
        <v>10</v>
      </c>
      <c r="N2" s="97"/>
      <c r="O2" s="23" t="s">
        <v>11</v>
      </c>
      <c r="P2" s="24" t="s">
        <v>50</v>
      </c>
      <c r="Q2" s="24" t="s">
        <v>51</v>
      </c>
      <c r="R2" s="98" t="s">
        <v>52</v>
      </c>
      <c r="S2" s="98"/>
      <c r="T2" s="25" t="s">
        <v>12</v>
      </c>
      <c r="U2" s="99" t="s">
        <v>13</v>
      </c>
      <c r="V2" s="99"/>
      <c r="W2" s="99" t="s">
        <v>14</v>
      </c>
      <c r="X2" s="99"/>
      <c r="Y2" s="99" t="s">
        <v>15</v>
      </c>
      <c r="Z2" s="99"/>
      <c r="AA2" s="26" t="s">
        <v>16</v>
      </c>
      <c r="AB2" s="100" t="s">
        <v>17</v>
      </c>
      <c r="AC2" s="101"/>
      <c r="AD2" s="100" t="s">
        <v>18</v>
      </c>
      <c r="AE2" s="101"/>
      <c r="AF2" s="103" t="s">
        <v>19</v>
      </c>
      <c r="AG2" s="101"/>
      <c r="AH2" s="27" t="s">
        <v>20</v>
      </c>
      <c r="AI2" s="89"/>
      <c r="AJ2" s="95"/>
    </row>
    <row r="3" spans="1:36" ht="408" x14ac:dyDescent="0.25">
      <c r="A3" s="1"/>
      <c r="B3" s="2" t="s">
        <v>21</v>
      </c>
      <c r="C3" s="2" t="s">
        <v>22</v>
      </c>
      <c r="D3" s="3" t="s">
        <v>23</v>
      </c>
      <c r="E3" s="2" t="s">
        <v>24</v>
      </c>
      <c r="F3" s="4" t="s">
        <v>25</v>
      </c>
      <c r="G3" s="2" t="s">
        <v>26</v>
      </c>
      <c r="H3" s="4" t="s">
        <v>27</v>
      </c>
      <c r="I3" s="2" t="s">
        <v>28</v>
      </c>
      <c r="J3" s="2" t="s">
        <v>27</v>
      </c>
      <c r="K3" s="8"/>
      <c r="L3" s="5" t="s">
        <v>29</v>
      </c>
      <c r="M3" s="4" t="s">
        <v>30</v>
      </c>
      <c r="N3" s="2" t="s">
        <v>27</v>
      </c>
      <c r="O3" s="9"/>
      <c r="P3" s="4" t="s">
        <v>31</v>
      </c>
      <c r="Q3" s="4" t="s">
        <v>32</v>
      </c>
      <c r="R3" s="4" t="s">
        <v>33</v>
      </c>
      <c r="S3" s="4" t="s">
        <v>34</v>
      </c>
      <c r="T3" s="14"/>
      <c r="U3" s="4" t="s">
        <v>35</v>
      </c>
      <c r="V3" s="2" t="s">
        <v>27</v>
      </c>
      <c r="W3" s="4" t="s">
        <v>36</v>
      </c>
      <c r="X3" s="2" t="s">
        <v>27</v>
      </c>
      <c r="Y3" s="4" t="s">
        <v>37</v>
      </c>
      <c r="Z3" s="2" t="s">
        <v>27</v>
      </c>
      <c r="AA3" s="16"/>
      <c r="AB3" s="4" t="s">
        <v>38</v>
      </c>
      <c r="AC3" s="2" t="s">
        <v>27</v>
      </c>
      <c r="AD3" s="4" t="s">
        <v>39</v>
      </c>
      <c r="AE3" s="2" t="s">
        <v>27</v>
      </c>
      <c r="AF3" s="4" t="s">
        <v>40</v>
      </c>
      <c r="AG3" s="2" t="s">
        <v>27</v>
      </c>
      <c r="AH3" s="18"/>
      <c r="AI3" s="20"/>
      <c r="AJ3" s="6"/>
    </row>
    <row r="4" spans="1:36" ht="15.95" customHeight="1" x14ac:dyDescent="0.25">
      <c r="A4" s="84" t="s">
        <v>65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5"/>
    </row>
    <row r="5" spans="1:36" ht="15.75" x14ac:dyDescent="0.25">
      <c r="A5" s="41" t="s">
        <v>41</v>
      </c>
      <c r="B5" s="41">
        <v>4.5</v>
      </c>
      <c r="C5" s="41">
        <v>14</v>
      </c>
      <c r="D5" s="41">
        <v>17.5</v>
      </c>
      <c r="E5" s="41">
        <v>44</v>
      </c>
      <c r="F5" s="41">
        <v>4</v>
      </c>
      <c r="G5" s="41">
        <v>2</v>
      </c>
      <c r="H5" s="41">
        <v>5</v>
      </c>
      <c r="I5" s="41">
        <v>0</v>
      </c>
      <c r="J5" s="41">
        <v>5</v>
      </c>
      <c r="K5" s="50"/>
      <c r="L5" s="12">
        <v>6</v>
      </c>
      <c r="M5" s="12">
        <v>5</v>
      </c>
      <c r="N5" s="13">
        <v>5</v>
      </c>
      <c r="O5" s="51"/>
      <c r="P5" s="15">
        <v>0</v>
      </c>
      <c r="Q5" s="15">
        <v>2</v>
      </c>
      <c r="R5" s="15">
        <v>1</v>
      </c>
      <c r="S5" s="15">
        <v>1</v>
      </c>
      <c r="T5" s="56"/>
      <c r="U5" s="17">
        <v>5</v>
      </c>
      <c r="V5" s="17">
        <v>5</v>
      </c>
      <c r="W5" s="17">
        <v>5</v>
      </c>
      <c r="X5" s="17">
        <v>5</v>
      </c>
      <c r="Y5" s="17">
        <v>0</v>
      </c>
      <c r="Z5" s="17">
        <v>5</v>
      </c>
      <c r="AA5" s="48"/>
      <c r="AB5" s="19">
        <v>5</v>
      </c>
      <c r="AC5" s="19">
        <v>5</v>
      </c>
      <c r="AD5" s="19">
        <v>5</v>
      </c>
      <c r="AE5" s="19">
        <v>5</v>
      </c>
      <c r="AF5" s="19">
        <v>5</v>
      </c>
      <c r="AG5" s="19">
        <v>5</v>
      </c>
      <c r="AH5" s="49"/>
      <c r="AI5" s="21"/>
      <c r="AJ5" s="22">
        <v>5</v>
      </c>
    </row>
    <row r="6" spans="1:36" ht="15.75" x14ac:dyDescent="0.25">
      <c r="A6" s="54" t="s">
        <v>42</v>
      </c>
      <c r="B6" s="90">
        <f>0.5*((B5/C5)+(D5/E5))*100</f>
        <v>35.957792207792203</v>
      </c>
      <c r="C6" s="90"/>
      <c r="D6" s="90"/>
      <c r="E6" s="90"/>
      <c r="F6" s="54">
        <v>100</v>
      </c>
      <c r="G6" s="90">
        <f>0.5*(G5/H5+I5/J5)*100</f>
        <v>20</v>
      </c>
      <c r="H6" s="90"/>
      <c r="I6" s="90"/>
      <c r="J6" s="90"/>
      <c r="K6" s="50">
        <f>B6+F6+G6</f>
        <v>155.95779220779221</v>
      </c>
      <c r="L6" s="55">
        <v>100</v>
      </c>
      <c r="M6" s="91">
        <f>M5/N5*100</f>
        <v>100</v>
      </c>
      <c r="N6" s="91"/>
      <c r="O6" s="51">
        <f>(L6+M6)/2</f>
        <v>100</v>
      </c>
      <c r="P6" s="56">
        <f>P5*20</f>
        <v>0</v>
      </c>
      <c r="Q6" s="56">
        <v>60</v>
      </c>
      <c r="R6" s="92">
        <f>R5/S5*100</f>
        <v>100</v>
      </c>
      <c r="S6" s="92"/>
      <c r="T6" s="56"/>
      <c r="U6" s="78">
        <f>U5/V5*100</f>
        <v>100</v>
      </c>
      <c r="V6" s="78"/>
      <c r="W6" s="78">
        <f>W5/X5*100</f>
        <v>100</v>
      </c>
      <c r="X6" s="78"/>
      <c r="Y6" s="78">
        <f>Y5/Z5*100</f>
        <v>0</v>
      </c>
      <c r="Z6" s="78"/>
      <c r="AA6" s="48">
        <f>SUM(U6:Z6)</f>
        <v>200</v>
      </c>
      <c r="AB6" s="75">
        <f>AB5/AC5*100</f>
        <v>100</v>
      </c>
      <c r="AC6" s="75"/>
      <c r="AD6" s="75">
        <f>AD5/AE5*100</f>
        <v>100</v>
      </c>
      <c r="AE6" s="75"/>
      <c r="AF6" s="75">
        <f>AF5/AG5*100</f>
        <v>100</v>
      </c>
      <c r="AG6" s="75"/>
      <c r="AH6" s="49">
        <f>SUM(AB6:AG6)</f>
        <v>300</v>
      </c>
      <c r="AI6" s="21"/>
    </row>
    <row r="7" spans="1:36" ht="15.75" x14ac:dyDescent="0.25">
      <c r="A7" s="59" t="s">
        <v>43</v>
      </c>
      <c r="B7" s="93">
        <v>0.3</v>
      </c>
      <c r="C7" s="94"/>
      <c r="D7" s="94"/>
      <c r="E7" s="94"/>
      <c r="F7" s="58">
        <v>0.3</v>
      </c>
      <c r="G7" s="93">
        <v>0.4</v>
      </c>
      <c r="H7" s="94"/>
      <c r="I7" s="94"/>
      <c r="J7" s="94"/>
      <c r="K7" s="50"/>
      <c r="L7" s="58">
        <v>0.5</v>
      </c>
      <c r="M7" s="104">
        <v>0.5</v>
      </c>
      <c r="N7" s="74"/>
      <c r="O7" s="51"/>
      <c r="P7" s="45">
        <v>0.3</v>
      </c>
      <c r="Q7" s="45">
        <v>0.4</v>
      </c>
      <c r="R7" s="74">
        <v>0.3</v>
      </c>
      <c r="S7" s="74"/>
      <c r="T7" s="56"/>
      <c r="U7" s="74">
        <v>0.4</v>
      </c>
      <c r="V7" s="74"/>
      <c r="W7" s="74">
        <v>0.4</v>
      </c>
      <c r="X7" s="74"/>
      <c r="Y7" s="74">
        <v>0.2</v>
      </c>
      <c r="Z7" s="74"/>
      <c r="AA7" s="48"/>
      <c r="AB7" s="74">
        <v>0.3</v>
      </c>
      <c r="AC7" s="74"/>
      <c r="AD7" s="74">
        <v>0.2</v>
      </c>
      <c r="AE7" s="74"/>
      <c r="AF7" s="74">
        <v>0.5</v>
      </c>
      <c r="AG7" s="74"/>
      <c r="AH7" s="49"/>
      <c r="AI7" s="21"/>
    </row>
    <row r="8" spans="1:36" ht="15.75" x14ac:dyDescent="0.25">
      <c r="A8" s="52" t="s">
        <v>44</v>
      </c>
      <c r="B8" s="86">
        <f>B6*B7</f>
        <v>10.787337662337661</v>
      </c>
      <c r="C8" s="86"/>
      <c r="D8" s="86"/>
      <c r="E8" s="86"/>
      <c r="F8" s="52">
        <f>F6*F7</f>
        <v>30</v>
      </c>
      <c r="G8" s="86">
        <f>G6*G7</f>
        <v>8</v>
      </c>
      <c r="H8" s="86"/>
      <c r="I8" s="86"/>
      <c r="J8" s="86"/>
      <c r="K8" s="50">
        <f>B8+F8+G8</f>
        <v>48.787337662337663</v>
      </c>
      <c r="L8" s="53">
        <f>L6*L7</f>
        <v>50</v>
      </c>
      <c r="M8" s="87">
        <f>M6*M7</f>
        <v>50</v>
      </c>
      <c r="N8" s="71"/>
      <c r="O8" s="51">
        <f>L8+M8</f>
        <v>100</v>
      </c>
      <c r="P8" s="44">
        <f>P6*P7</f>
        <v>0</v>
      </c>
      <c r="Q8" s="44">
        <f>Q6*Q7</f>
        <v>24</v>
      </c>
      <c r="R8" s="44">
        <f>R6*R7</f>
        <v>30</v>
      </c>
      <c r="S8" s="44"/>
      <c r="T8" s="56">
        <f>SUM(P8:S8)</f>
        <v>54</v>
      </c>
      <c r="U8" s="72">
        <f>U6*U7</f>
        <v>40</v>
      </c>
      <c r="V8" s="72"/>
      <c r="W8" s="72">
        <f>W6*W7</f>
        <v>40</v>
      </c>
      <c r="X8" s="72"/>
      <c r="Y8" s="72">
        <f>Y6*Y7</f>
        <v>0</v>
      </c>
      <c r="Z8" s="72"/>
      <c r="AA8" s="48">
        <f>SUM(U8:Z8)</f>
        <v>80</v>
      </c>
      <c r="AB8" s="69">
        <f>AB6*AB7</f>
        <v>30</v>
      </c>
      <c r="AC8" s="69"/>
      <c r="AD8" s="69">
        <f>AD6*AD7</f>
        <v>20</v>
      </c>
      <c r="AE8" s="69"/>
      <c r="AF8" s="69">
        <f>AF6*AF7</f>
        <v>50</v>
      </c>
      <c r="AG8" s="69"/>
      <c r="AH8" s="49">
        <f>SUM(AB8:AG8)</f>
        <v>100</v>
      </c>
      <c r="AI8" s="21">
        <f>(K8+O8+T8+AA8+AH8)/5</f>
        <v>76.557467532467541</v>
      </c>
    </row>
    <row r="9" spans="1:36" x14ac:dyDescent="0.25">
      <c r="A9" s="73" t="s">
        <v>66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</row>
    <row r="10" spans="1:36" ht="15.75" x14ac:dyDescent="0.25">
      <c r="A10" s="57" t="s">
        <v>41</v>
      </c>
      <c r="B10" s="57">
        <v>10</v>
      </c>
      <c r="C10" s="57">
        <v>14</v>
      </c>
      <c r="D10" s="57">
        <v>32</v>
      </c>
      <c r="E10" s="57">
        <v>44</v>
      </c>
      <c r="F10" s="57">
        <v>2.5</v>
      </c>
      <c r="G10" s="57">
        <v>65</v>
      </c>
      <c r="H10" s="57">
        <v>80</v>
      </c>
      <c r="I10" s="57">
        <v>54</v>
      </c>
      <c r="J10" s="57">
        <v>80</v>
      </c>
      <c r="K10" s="50"/>
      <c r="L10" s="12">
        <v>6</v>
      </c>
      <c r="M10" s="13">
        <v>74</v>
      </c>
      <c r="N10" s="13">
        <v>80</v>
      </c>
      <c r="O10" s="51"/>
      <c r="P10" s="15">
        <v>2</v>
      </c>
      <c r="Q10" s="15">
        <v>2</v>
      </c>
      <c r="R10" s="15">
        <v>6</v>
      </c>
      <c r="S10" s="15">
        <v>7</v>
      </c>
      <c r="T10" s="56"/>
      <c r="U10" s="17">
        <v>76</v>
      </c>
      <c r="V10" s="17">
        <v>80</v>
      </c>
      <c r="W10" s="17">
        <v>72</v>
      </c>
      <c r="X10" s="17">
        <v>80</v>
      </c>
      <c r="Y10" s="17">
        <v>68</v>
      </c>
      <c r="Z10" s="17">
        <v>80</v>
      </c>
      <c r="AA10" s="48"/>
      <c r="AB10" s="19">
        <v>74</v>
      </c>
      <c r="AC10" s="19">
        <v>80</v>
      </c>
      <c r="AD10" s="19">
        <v>75</v>
      </c>
      <c r="AE10" s="19">
        <v>80</v>
      </c>
      <c r="AF10" s="19">
        <v>77</v>
      </c>
      <c r="AG10" s="19">
        <v>80</v>
      </c>
      <c r="AH10" s="49"/>
      <c r="AI10" s="42"/>
      <c r="AJ10" s="60">
        <v>80</v>
      </c>
    </row>
    <row r="11" spans="1:36" ht="15.75" x14ac:dyDescent="0.25">
      <c r="A11" s="50" t="s">
        <v>42</v>
      </c>
      <c r="B11" s="76">
        <f>0.5*((B10/C10)+(D10/E10))*100</f>
        <v>72.077922077922068</v>
      </c>
      <c r="C11" s="76"/>
      <c r="D11" s="76"/>
      <c r="E11" s="76"/>
      <c r="F11" s="50">
        <v>90</v>
      </c>
      <c r="G11" s="76">
        <f>0.5*(G10/H10+I10/J10)*100</f>
        <v>74.375</v>
      </c>
      <c r="H11" s="76"/>
      <c r="I11" s="76"/>
      <c r="J11" s="76"/>
      <c r="K11" s="50">
        <f>B11+F11+G11</f>
        <v>236.45292207792207</v>
      </c>
      <c r="L11" s="62">
        <v>100</v>
      </c>
      <c r="M11" s="77">
        <f>M10/N10*100</f>
        <v>92.5</v>
      </c>
      <c r="N11" s="77"/>
      <c r="O11" s="51">
        <f>(L11+M11)/2</f>
        <v>96.25</v>
      </c>
      <c r="P11" s="56">
        <f>P10*20</f>
        <v>40</v>
      </c>
      <c r="Q11" s="56">
        <v>40</v>
      </c>
      <c r="R11" s="56">
        <f>R10/S10*100</f>
        <v>85.714285714285708</v>
      </c>
      <c r="S11" s="56"/>
      <c r="T11" s="56"/>
      <c r="U11" s="78">
        <f>U10/V10*100</f>
        <v>95</v>
      </c>
      <c r="V11" s="78"/>
      <c r="W11" s="78">
        <f>W10/X10*100</f>
        <v>90</v>
      </c>
      <c r="X11" s="78"/>
      <c r="Y11" s="78">
        <f>Y10/Z10*100</f>
        <v>85</v>
      </c>
      <c r="Z11" s="78"/>
      <c r="AA11" s="48">
        <f>SUM(U11:Z11)</f>
        <v>270</v>
      </c>
      <c r="AB11" s="75">
        <f>AB10/AC10*100</f>
        <v>92.5</v>
      </c>
      <c r="AC11" s="75"/>
      <c r="AD11" s="75">
        <f>AD10/AE10*100</f>
        <v>93.75</v>
      </c>
      <c r="AE11" s="75"/>
      <c r="AF11" s="75">
        <f>AF10/AG10*100</f>
        <v>96.25</v>
      </c>
      <c r="AG11" s="75"/>
      <c r="AH11" s="49">
        <f>SUM(AB11:AG11)</f>
        <v>282.5</v>
      </c>
      <c r="AI11" s="42"/>
    </row>
    <row r="12" spans="1:36" ht="15.75" x14ac:dyDescent="0.25">
      <c r="A12" s="45" t="s">
        <v>43</v>
      </c>
      <c r="B12" s="74">
        <v>0.3</v>
      </c>
      <c r="C12" s="74"/>
      <c r="D12" s="74"/>
      <c r="E12" s="74"/>
      <c r="F12" s="45">
        <v>0.3</v>
      </c>
      <c r="G12" s="74">
        <v>0.4</v>
      </c>
      <c r="H12" s="74"/>
      <c r="I12" s="74"/>
      <c r="J12" s="74"/>
      <c r="K12" s="50"/>
      <c r="L12" s="45">
        <v>0.5</v>
      </c>
      <c r="M12" s="74">
        <v>0.5</v>
      </c>
      <c r="N12" s="74"/>
      <c r="O12" s="51"/>
      <c r="P12" s="45">
        <v>0.3</v>
      </c>
      <c r="Q12" s="45">
        <v>0.4</v>
      </c>
      <c r="R12" s="45">
        <v>0.3</v>
      </c>
      <c r="S12" s="45"/>
      <c r="T12" s="56"/>
      <c r="U12" s="74">
        <v>0.4</v>
      </c>
      <c r="V12" s="74"/>
      <c r="W12" s="74">
        <v>0.4</v>
      </c>
      <c r="X12" s="74"/>
      <c r="Y12" s="74">
        <v>0.2</v>
      </c>
      <c r="Z12" s="74"/>
      <c r="AA12" s="48"/>
      <c r="AB12" s="74">
        <v>0.3</v>
      </c>
      <c r="AC12" s="74"/>
      <c r="AD12" s="74">
        <v>0.2</v>
      </c>
      <c r="AE12" s="74"/>
      <c r="AF12" s="74">
        <v>0.5</v>
      </c>
      <c r="AG12" s="74"/>
      <c r="AH12" s="49"/>
      <c r="AI12" s="42"/>
    </row>
    <row r="13" spans="1:36" ht="15.75" x14ac:dyDescent="0.25">
      <c r="A13" s="46" t="s">
        <v>44</v>
      </c>
      <c r="B13" s="70">
        <f>B11*B12</f>
        <v>21.623376623376618</v>
      </c>
      <c r="C13" s="70"/>
      <c r="D13" s="70"/>
      <c r="E13" s="70"/>
      <c r="F13" s="46">
        <f>F11*F12</f>
        <v>27</v>
      </c>
      <c r="G13" s="70">
        <f>G11*G12</f>
        <v>29.75</v>
      </c>
      <c r="H13" s="70"/>
      <c r="I13" s="70"/>
      <c r="J13" s="70"/>
      <c r="K13" s="50">
        <f>B13+F13+G13</f>
        <v>78.373376623376615</v>
      </c>
      <c r="L13" s="47">
        <f>L11*L12</f>
        <v>50</v>
      </c>
      <c r="M13" s="71">
        <f>M11*M12</f>
        <v>46.25</v>
      </c>
      <c r="N13" s="71"/>
      <c r="O13" s="51">
        <f>L13+M13</f>
        <v>96.25</v>
      </c>
      <c r="P13" s="44">
        <f>P11*P12</f>
        <v>12</v>
      </c>
      <c r="Q13" s="44">
        <f>Q11*Q12</f>
        <v>16</v>
      </c>
      <c r="R13" s="44">
        <f>R11*R12</f>
        <v>25.714285714285712</v>
      </c>
      <c r="S13" s="44"/>
      <c r="T13" s="56">
        <f>SUM(P13:S13)</f>
        <v>53.714285714285708</v>
      </c>
      <c r="U13" s="72">
        <f>U11*U12</f>
        <v>38</v>
      </c>
      <c r="V13" s="72"/>
      <c r="W13" s="72">
        <f>W11*W12</f>
        <v>36</v>
      </c>
      <c r="X13" s="72"/>
      <c r="Y13" s="72">
        <f>Y11*Y12</f>
        <v>17</v>
      </c>
      <c r="Z13" s="72"/>
      <c r="AA13" s="48">
        <f>SUM(U13:Z13)</f>
        <v>91</v>
      </c>
      <c r="AB13" s="69">
        <f>AB11*AB12</f>
        <v>27.75</v>
      </c>
      <c r="AC13" s="69"/>
      <c r="AD13" s="69">
        <f>AD11*AD12</f>
        <v>18.75</v>
      </c>
      <c r="AE13" s="69"/>
      <c r="AF13" s="69">
        <f>AF11*AF12</f>
        <v>48.125</v>
      </c>
      <c r="AG13" s="69"/>
      <c r="AH13" s="49">
        <f>SUM(AB13:AG13)</f>
        <v>94.625</v>
      </c>
      <c r="AI13" s="42">
        <f>(K13+O13+T13+AA13+AH13)/5</f>
        <v>82.792532467532467</v>
      </c>
    </row>
    <row r="14" spans="1:36" x14ac:dyDescent="0.25">
      <c r="A14" s="73" t="s">
        <v>67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</row>
    <row r="15" spans="1:36" ht="15.75" x14ac:dyDescent="0.25">
      <c r="A15" s="57" t="s">
        <v>41</v>
      </c>
      <c r="B15" s="57">
        <v>4.5</v>
      </c>
      <c r="C15" s="57">
        <v>14</v>
      </c>
      <c r="D15" s="57">
        <v>23.5</v>
      </c>
      <c r="E15" s="57">
        <v>44</v>
      </c>
      <c r="F15" s="57">
        <v>3</v>
      </c>
      <c r="G15" s="57">
        <v>14</v>
      </c>
      <c r="H15" s="57">
        <v>28</v>
      </c>
      <c r="I15" s="57">
        <v>8</v>
      </c>
      <c r="J15" s="57">
        <v>28</v>
      </c>
      <c r="K15" s="50"/>
      <c r="L15" s="12">
        <v>6</v>
      </c>
      <c r="M15" s="13">
        <v>25</v>
      </c>
      <c r="N15" s="13">
        <v>28</v>
      </c>
      <c r="O15" s="51"/>
      <c r="P15" s="15">
        <v>0</v>
      </c>
      <c r="Q15" s="15">
        <v>2</v>
      </c>
      <c r="R15" s="15">
        <v>2</v>
      </c>
      <c r="S15" s="66">
        <v>3</v>
      </c>
      <c r="T15" s="56"/>
      <c r="U15" s="17">
        <v>27</v>
      </c>
      <c r="V15" s="17">
        <v>28</v>
      </c>
      <c r="W15" s="17">
        <v>26</v>
      </c>
      <c r="X15" s="17">
        <v>28</v>
      </c>
      <c r="Y15" s="17">
        <v>7</v>
      </c>
      <c r="Z15" s="17">
        <v>28</v>
      </c>
      <c r="AA15" s="48"/>
      <c r="AB15" s="19">
        <v>28</v>
      </c>
      <c r="AC15" s="19">
        <v>28</v>
      </c>
      <c r="AD15" s="19">
        <v>24</v>
      </c>
      <c r="AE15" s="19">
        <v>28</v>
      </c>
      <c r="AF15" s="19">
        <v>25</v>
      </c>
      <c r="AG15" s="19">
        <v>28</v>
      </c>
      <c r="AH15" s="49"/>
      <c r="AI15" s="42"/>
      <c r="AJ15" s="60">
        <v>28</v>
      </c>
    </row>
    <row r="16" spans="1:36" ht="15.75" x14ac:dyDescent="0.25">
      <c r="A16" s="50" t="s">
        <v>42</v>
      </c>
      <c r="B16" s="76">
        <f>0.5*((B15/C15)+(D15/E15))*100</f>
        <v>42.77597402597403</v>
      </c>
      <c r="C16" s="76"/>
      <c r="D16" s="76"/>
      <c r="E16" s="76"/>
      <c r="F16" s="50">
        <v>90</v>
      </c>
      <c r="G16" s="76">
        <f>0.5*(G15/H15+I15/J15)*100</f>
        <v>39.285714285714285</v>
      </c>
      <c r="H16" s="76"/>
      <c r="I16" s="76"/>
      <c r="J16" s="76"/>
      <c r="K16" s="50">
        <f>B16+F16+G16</f>
        <v>172.0616883116883</v>
      </c>
      <c r="L16" s="62">
        <v>100</v>
      </c>
      <c r="M16" s="77">
        <f>M15/N15*100</f>
        <v>89.285714285714292</v>
      </c>
      <c r="N16" s="77"/>
      <c r="O16" s="51">
        <f>(L16+M16)/2</f>
        <v>94.642857142857139</v>
      </c>
      <c r="P16" s="56">
        <f>P15*20</f>
        <v>0</v>
      </c>
      <c r="Q16" s="56">
        <v>40</v>
      </c>
      <c r="R16" s="56">
        <f>R15/S15*100</f>
        <v>66.666666666666657</v>
      </c>
      <c r="S16" s="56"/>
      <c r="T16" s="56"/>
      <c r="U16" s="78">
        <f>U15/V15*100</f>
        <v>96.428571428571431</v>
      </c>
      <c r="V16" s="78"/>
      <c r="W16" s="78">
        <f>W15/X15*100</f>
        <v>92.857142857142861</v>
      </c>
      <c r="X16" s="78"/>
      <c r="Y16" s="78">
        <f>Y15/Z15*100</f>
        <v>25</v>
      </c>
      <c r="Z16" s="78"/>
      <c r="AA16" s="48">
        <f>SUM(U16:Z16)</f>
        <v>214.28571428571428</v>
      </c>
      <c r="AB16" s="75">
        <f>AB15/AC15*100</f>
        <v>100</v>
      </c>
      <c r="AC16" s="75"/>
      <c r="AD16" s="75">
        <f>AD15/AE15*100</f>
        <v>85.714285714285708</v>
      </c>
      <c r="AE16" s="75"/>
      <c r="AF16" s="75">
        <f>AF15/AG15*100</f>
        <v>89.285714285714292</v>
      </c>
      <c r="AG16" s="75"/>
      <c r="AH16" s="49">
        <f>SUM(AB16:AG16)</f>
        <v>275</v>
      </c>
      <c r="AI16" s="42"/>
    </row>
    <row r="17" spans="1:36" ht="15.75" x14ac:dyDescent="0.25">
      <c r="A17" s="45" t="s">
        <v>43</v>
      </c>
      <c r="B17" s="74">
        <v>0.3</v>
      </c>
      <c r="C17" s="74"/>
      <c r="D17" s="74"/>
      <c r="E17" s="74"/>
      <c r="F17" s="45">
        <v>0.3</v>
      </c>
      <c r="G17" s="74">
        <v>0.4</v>
      </c>
      <c r="H17" s="74"/>
      <c r="I17" s="74"/>
      <c r="J17" s="74"/>
      <c r="K17" s="50"/>
      <c r="L17" s="45">
        <v>0.5</v>
      </c>
      <c r="M17" s="74">
        <v>0.5</v>
      </c>
      <c r="N17" s="74"/>
      <c r="O17" s="51"/>
      <c r="P17" s="45">
        <v>0.3</v>
      </c>
      <c r="Q17" s="45">
        <v>0.4</v>
      </c>
      <c r="R17" s="45">
        <v>0.3</v>
      </c>
      <c r="S17" s="45"/>
      <c r="T17" s="56"/>
      <c r="U17" s="74">
        <v>0.4</v>
      </c>
      <c r="V17" s="74"/>
      <c r="W17" s="74">
        <v>0.4</v>
      </c>
      <c r="X17" s="74"/>
      <c r="Y17" s="74">
        <v>0.2</v>
      </c>
      <c r="Z17" s="74"/>
      <c r="AA17" s="48"/>
      <c r="AB17" s="74">
        <v>0.3</v>
      </c>
      <c r="AC17" s="74"/>
      <c r="AD17" s="74">
        <v>0.2</v>
      </c>
      <c r="AE17" s="74"/>
      <c r="AF17" s="74">
        <v>0.5</v>
      </c>
      <c r="AG17" s="74"/>
      <c r="AH17" s="49"/>
      <c r="AI17" s="42"/>
    </row>
    <row r="18" spans="1:36" ht="15.75" x14ac:dyDescent="0.25">
      <c r="A18" s="46" t="s">
        <v>44</v>
      </c>
      <c r="B18" s="70">
        <f>B16*B17</f>
        <v>12.832792207792208</v>
      </c>
      <c r="C18" s="70"/>
      <c r="D18" s="70"/>
      <c r="E18" s="70"/>
      <c r="F18" s="46">
        <f>F16*F17</f>
        <v>27</v>
      </c>
      <c r="G18" s="70">
        <f>G16*G17</f>
        <v>15.714285714285715</v>
      </c>
      <c r="H18" s="70"/>
      <c r="I18" s="70"/>
      <c r="J18" s="70"/>
      <c r="K18" s="50">
        <f>B18+F18+G18</f>
        <v>55.547077922077925</v>
      </c>
      <c r="L18" s="47">
        <f>L16*L17</f>
        <v>50</v>
      </c>
      <c r="M18" s="71">
        <f>M16*M17</f>
        <v>44.642857142857146</v>
      </c>
      <c r="N18" s="71"/>
      <c r="O18" s="51">
        <f>L18+M18</f>
        <v>94.642857142857139</v>
      </c>
      <c r="P18" s="44">
        <f>P16*P17</f>
        <v>0</v>
      </c>
      <c r="Q18" s="44">
        <f>Q16*Q17</f>
        <v>16</v>
      </c>
      <c r="R18" s="44">
        <f>R16*R17</f>
        <v>19.999999999999996</v>
      </c>
      <c r="S18" s="44"/>
      <c r="T18" s="56">
        <f>SUM(P18:S18)</f>
        <v>36</v>
      </c>
      <c r="U18" s="72">
        <f>U16*U17</f>
        <v>38.571428571428577</v>
      </c>
      <c r="V18" s="72"/>
      <c r="W18" s="72">
        <f>W16*W17</f>
        <v>37.142857142857146</v>
      </c>
      <c r="X18" s="72"/>
      <c r="Y18" s="72">
        <f>Y16*Y17</f>
        <v>5</v>
      </c>
      <c r="Z18" s="72"/>
      <c r="AA18" s="48">
        <f>SUM(U18:Z18)</f>
        <v>80.714285714285722</v>
      </c>
      <c r="AB18" s="69">
        <f>AB16*AB17</f>
        <v>30</v>
      </c>
      <c r="AC18" s="69"/>
      <c r="AD18" s="69">
        <f>AD16*AD17</f>
        <v>17.142857142857142</v>
      </c>
      <c r="AE18" s="69"/>
      <c r="AF18" s="69">
        <f>AF16*AF17</f>
        <v>44.642857142857146</v>
      </c>
      <c r="AG18" s="69"/>
      <c r="AH18" s="49">
        <f>SUM(AB18:AG18)</f>
        <v>91.785714285714278</v>
      </c>
      <c r="AI18" s="42">
        <f>(K18+O18+T18+AA18+AH18)/5</f>
        <v>71.73798701298702</v>
      </c>
    </row>
    <row r="19" spans="1:36" x14ac:dyDescent="0.25">
      <c r="A19" s="79" t="s">
        <v>68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</row>
    <row r="20" spans="1:36" ht="15.75" x14ac:dyDescent="0.25">
      <c r="A20" s="57" t="s">
        <v>41</v>
      </c>
      <c r="B20" s="57">
        <v>3.5</v>
      </c>
      <c r="C20" s="57">
        <v>14</v>
      </c>
      <c r="D20" s="57">
        <v>23</v>
      </c>
      <c r="E20" s="57">
        <v>44</v>
      </c>
      <c r="F20" s="57">
        <v>4</v>
      </c>
      <c r="G20" s="57">
        <v>43</v>
      </c>
      <c r="H20" s="57">
        <v>46</v>
      </c>
      <c r="I20" s="57">
        <v>19</v>
      </c>
      <c r="J20" s="57">
        <v>46</v>
      </c>
      <c r="K20" s="50"/>
      <c r="L20" s="63">
        <v>6</v>
      </c>
      <c r="M20" s="13">
        <v>46</v>
      </c>
      <c r="N20" s="13">
        <v>46</v>
      </c>
      <c r="O20" s="51"/>
      <c r="P20" s="15">
        <v>0</v>
      </c>
      <c r="Q20" s="15">
        <v>2</v>
      </c>
      <c r="R20" s="15">
        <v>3</v>
      </c>
      <c r="S20" s="15">
        <v>5</v>
      </c>
      <c r="T20" s="56"/>
      <c r="U20" s="17">
        <v>46</v>
      </c>
      <c r="V20" s="17">
        <v>46</v>
      </c>
      <c r="W20" s="17">
        <v>46</v>
      </c>
      <c r="X20" s="17">
        <v>46</v>
      </c>
      <c r="Y20" s="17">
        <v>39</v>
      </c>
      <c r="Z20" s="17">
        <v>46</v>
      </c>
      <c r="AA20" s="48"/>
      <c r="AB20" s="19">
        <v>46</v>
      </c>
      <c r="AC20" s="19">
        <v>46</v>
      </c>
      <c r="AD20" s="19">
        <v>46</v>
      </c>
      <c r="AE20" s="19">
        <v>46</v>
      </c>
      <c r="AF20" s="19">
        <v>46</v>
      </c>
      <c r="AG20" s="19">
        <v>46</v>
      </c>
      <c r="AH20" s="49"/>
      <c r="AI20" s="42"/>
      <c r="AJ20" s="60">
        <v>46</v>
      </c>
    </row>
    <row r="21" spans="1:36" ht="15.75" x14ac:dyDescent="0.25">
      <c r="A21" s="50" t="s">
        <v>42</v>
      </c>
      <c r="B21" s="76">
        <f>0.5*((B20/C20)+(D20/E20))*100</f>
        <v>38.636363636363633</v>
      </c>
      <c r="C21" s="76"/>
      <c r="D21" s="76"/>
      <c r="E21" s="76"/>
      <c r="F21" s="50">
        <v>100</v>
      </c>
      <c r="G21" s="76">
        <f>0.5*(G20/H20+I20/J20)*100</f>
        <v>67.391304347826093</v>
      </c>
      <c r="H21" s="76"/>
      <c r="I21" s="76"/>
      <c r="J21" s="76"/>
      <c r="K21" s="50">
        <f>B21+F21+G21</f>
        <v>206.02766798418972</v>
      </c>
      <c r="L21" s="64">
        <v>100</v>
      </c>
      <c r="M21" s="77">
        <f>M20/N20*100</f>
        <v>100</v>
      </c>
      <c r="N21" s="77"/>
      <c r="O21" s="51">
        <f>(L21+M21)/2</f>
        <v>100</v>
      </c>
      <c r="P21" s="56">
        <f>P20*20</f>
        <v>0</v>
      </c>
      <c r="Q21" s="56">
        <v>40</v>
      </c>
      <c r="R21" s="56">
        <f>R20/S20*100</f>
        <v>60</v>
      </c>
      <c r="S21" s="45">
        <v>0.3</v>
      </c>
      <c r="T21" s="56"/>
      <c r="U21" s="78">
        <f>U20/V20*100</f>
        <v>100</v>
      </c>
      <c r="V21" s="78"/>
      <c r="W21" s="78">
        <f>W20/X20*100</f>
        <v>100</v>
      </c>
      <c r="X21" s="78"/>
      <c r="Y21" s="78">
        <f>Y20/Z20*100</f>
        <v>84.782608695652172</v>
      </c>
      <c r="Z21" s="78"/>
      <c r="AA21" s="48">
        <f>SUM(U21:Z21)</f>
        <v>284.78260869565219</v>
      </c>
      <c r="AB21" s="75">
        <f>AB20/AC20*100</f>
        <v>100</v>
      </c>
      <c r="AC21" s="75"/>
      <c r="AD21" s="75">
        <f>AD20/AE20*100</f>
        <v>100</v>
      </c>
      <c r="AE21" s="75"/>
      <c r="AF21" s="75">
        <f>AF20/AG20*100</f>
        <v>100</v>
      </c>
      <c r="AG21" s="75"/>
      <c r="AH21" s="49">
        <f>SUM(AB21:AG21)</f>
        <v>300</v>
      </c>
      <c r="AI21" s="42"/>
    </row>
    <row r="22" spans="1:36" ht="15.75" x14ac:dyDescent="0.25">
      <c r="A22" s="45" t="s">
        <v>43</v>
      </c>
      <c r="B22" s="74">
        <v>0.3</v>
      </c>
      <c r="C22" s="74"/>
      <c r="D22" s="74"/>
      <c r="E22" s="74"/>
      <c r="F22" s="45">
        <v>0.3</v>
      </c>
      <c r="G22" s="74">
        <v>0.4</v>
      </c>
      <c r="H22" s="74"/>
      <c r="I22" s="74"/>
      <c r="J22" s="74"/>
      <c r="K22" s="50"/>
      <c r="L22" s="45">
        <v>0.5</v>
      </c>
      <c r="M22" s="74">
        <v>0.5</v>
      </c>
      <c r="N22" s="74"/>
      <c r="O22" s="51"/>
      <c r="P22" s="45">
        <v>0.3</v>
      </c>
      <c r="Q22" s="45">
        <v>0.4</v>
      </c>
      <c r="S22" s="44">
        <f>R21*S21</f>
        <v>18</v>
      </c>
      <c r="T22" s="56"/>
      <c r="U22" s="74">
        <v>0.4</v>
      </c>
      <c r="V22" s="74"/>
      <c r="W22" s="74">
        <v>0.4</v>
      </c>
      <c r="X22" s="74"/>
      <c r="Y22" s="74">
        <v>0.2</v>
      </c>
      <c r="Z22" s="74"/>
      <c r="AA22" s="48"/>
      <c r="AB22" s="74">
        <v>0.3</v>
      </c>
      <c r="AC22" s="74"/>
      <c r="AD22" s="74">
        <v>0.2</v>
      </c>
      <c r="AE22" s="74"/>
      <c r="AF22" s="74">
        <v>0.5</v>
      </c>
      <c r="AG22" s="74"/>
      <c r="AH22" s="49"/>
      <c r="AI22" s="42"/>
    </row>
    <row r="23" spans="1:36" ht="15.75" x14ac:dyDescent="0.25">
      <c r="A23" s="46" t="s">
        <v>44</v>
      </c>
      <c r="B23" s="70">
        <f>B21*B22</f>
        <v>11.59090909090909</v>
      </c>
      <c r="C23" s="70"/>
      <c r="D23" s="70"/>
      <c r="E23" s="70"/>
      <c r="F23" s="46">
        <f>F21*F22</f>
        <v>30</v>
      </c>
      <c r="G23" s="70">
        <f>G21*G22</f>
        <v>26.956521739130437</v>
      </c>
      <c r="H23" s="70"/>
      <c r="I23" s="70"/>
      <c r="J23" s="70"/>
      <c r="K23" s="50">
        <f>B23+F23+G23</f>
        <v>68.547430830039531</v>
      </c>
      <c r="L23" s="47">
        <f>L21*L22</f>
        <v>50</v>
      </c>
      <c r="M23" s="71">
        <f>M21*M22</f>
        <v>50</v>
      </c>
      <c r="N23" s="71"/>
      <c r="O23" s="51">
        <f>L23+M23</f>
        <v>100</v>
      </c>
      <c r="P23" s="44">
        <f>P21*P22</f>
        <v>0</v>
      </c>
      <c r="Q23" s="44">
        <f>Q21*Q22</f>
        <v>16</v>
      </c>
      <c r="S23" s="44"/>
      <c r="T23" s="56">
        <f>SUM(P23:S23)</f>
        <v>16</v>
      </c>
      <c r="U23" s="72">
        <f>U21*U22</f>
        <v>40</v>
      </c>
      <c r="V23" s="72"/>
      <c r="W23" s="72">
        <f>W21*W22</f>
        <v>40</v>
      </c>
      <c r="X23" s="72"/>
      <c r="Y23" s="72">
        <f>Y21*Y22</f>
        <v>16.956521739130434</v>
      </c>
      <c r="Z23" s="72"/>
      <c r="AA23" s="48">
        <f>SUM(U23:Z23)</f>
        <v>96.956521739130437</v>
      </c>
      <c r="AB23" s="69">
        <f>AB21*AB22</f>
        <v>30</v>
      </c>
      <c r="AC23" s="69"/>
      <c r="AD23" s="69">
        <f>AD21*AD22</f>
        <v>20</v>
      </c>
      <c r="AE23" s="69"/>
      <c r="AF23" s="69">
        <f>AF21*AF22</f>
        <v>50</v>
      </c>
      <c r="AG23" s="69"/>
      <c r="AH23" s="49">
        <f>SUM(AB23:AG23)</f>
        <v>100</v>
      </c>
      <c r="AI23" s="42">
        <f>(K23+O23+T23+AA23+AH23)/5</f>
        <v>76.300790513834002</v>
      </c>
    </row>
    <row r="24" spans="1:36" x14ac:dyDescent="0.25">
      <c r="A24" s="73" t="s">
        <v>69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</row>
    <row r="25" spans="1:36" ht="15.75" x14ac:dyDescent="0.25">
      <c r="A25" s="57" t="s">
        <v>41</v>
      </c>
      <c r="B25" s="57">
        <v>8</v>
      </c>
      <c r="C25" s="57">
        <v>11</v>
      </c>
      <c r="D25" s="57">
        <v>22.5</v>
      </c>
      <c r="E25" s="57">
        <v>40</v>
      </c>
      <c r="F25" s="57">
        <v>1</v>
      </c>
      <c r="G25" s="57">
        <v>10</v>
      </c>
      <c r="H25" s="57">
        <v>13</v>
      </c>
      <c r="I25" s="57">
        <v>8</v>
      </c>
      <c r="J25" s="57">
        <v>13</v>
      </c>
      <c r="K25" s="50"/>
      <c r="L25" s="63">
        <v>6</v>
      </c>
      <c r="M25" s="13">
        <v>12</v>
      </c>
      <c r="N25" s="13">
        <v>13</v>
      </c>
      <c r="O25" s="51"/>
      <c r="P25" s="15">
        <v>2</v>
      </c>
      <c r="Q25" s="15">
        <v>2</v>
      </c>
      <c r="R25" s="15">
        <v>2</v>
      </c>
      <c r="S25" s="15">
        <v>3</v>
      </c>
      <c r="T25" s="56"/>
      <c r="U25" s="17">
        <v>13</v>
      </c>
      <c r="V25" s="17">
        <v>13</v>
      </c>
      <c r="W25" s="17">
        <v>13</v>
      </c>
      <c r="X25" s="17">
        <v>13</v>
      </c>
      <c r="Y25" s="17">
        <v>8</v>
      </c>
      <c r="Z25" s="17">
        <v>13</v>
      </c>
      <c r="AA25" s="48"/>
      <c r="AB25" s="19">
        <v>13</v>
      </c>
      <c r="AC25" s="19">
        <v>13</v>
      </c>
      <c r="AD25" s="19">
        <v>13</v>
      </c>
      <c r="AE25" s="19">
        <v>13</v>
      </c>
      <c r="AF25" s="19">
        <v>13</v>
      </c>
      <c r="AG25" s="19">
        <v>13</v>
      </c>
      <c r="AH25" s="49"/>
      <c r="AI25" s="42"/>
      <c r="AJ25" s="60">
        <v>13</v>
      </c>
    </row>
    <row r="26" spans="1:36" ht="15.75" x14ac:dyDescent="0.25">
      <c r="A26" s="50" t="s">
        <v>42</v>
      </c>
      <c r="B26" s="76">
        <f>0.5*((B25/C25)+(D25/E25))*100</f>
        <v>64.48863636363636</v>
      </c>
      <c r="C26" s="76"/>
      <c r="D26" s="76"/>
      <c r="E26" s="76"/>
      <c r="F26" s="50">
        <v>30</v>
      </c>
      <c r="G26" s="76">
        <f>0.5*(G25/H25+I25/J25)*100</f>
        <v>69.230769230769226</v>
      </c>
      <c r="H26" s="76"/>
      <c r="I26" s="76"/>
      <c r="J26" s="76"/>
      <c r="K26" s="50">
        <f>B26+F26+G26</f>
        <v>163.7194055944056</v>
      </c>
      <c r="L26" s="64">
        <v>100</v>
      </c>
      <c r="M26" s="77">
        <f>M25/N25*100</f>
        <v>92.307692307692307</v>
      </c>
      <c r="N26" s="77"/>
      <c r="O26" s="51">
        <f>(L26+M26)/2</f>
        <v>96.15384615384616</v>
      </c>
      <c r="P26" s="56">
        <f>P25*20</f>
        <v>40</v>
      </c>
      <c r="Q26" s="56">
        <v>60</v>
      </c>
      <c r="R26" s="56">
        <f>R25/S25*100</f>
        <v>66.666666666666657</v>
      </c>
      <c r="S26" s="56"/>
      <c r="T26" s="56"/>
      <c r="U26" s="78">
        <f>U25/V25*100</f>
        <v>100</v>
      </c>
      <c r="V26" s="78"/>
      <c r="W26" s="78">
        <f>W25/X25*100</f>
        <v>100</v>
      </c>
      <c r="X26" s="78"/>
      <c r="Y26" s="78">
        <f>Y25/Z25*100</f>
        <v>61.53846153846154</v>
      </c>
      <c r="Z26" s="78"/>
      <c r="AA26" s="48">
        <f>SUM(U26:Z26)</f>
        <v>261.53846153846155</v>
      </c>
      <c r="AB26" s="75">
        <f>AB25/AC25*100</f>
        <v>100</v>
      </c>
      <c r="AC26" s="75"/>
      <c r="AD26" s="75">
        <f>AD25/AE25*100</f>
        <v>100</v>
      </c>
      <c r="AE26" s="75"/>
      <c r="AF26" s="75">
        <f>AF25/AG25*100</f>
        <v>100</v>
      </c>
      <c r="AG26" s="75"/>
      <c r="AH26" s="49">
        <f>SUM(AB26:AG26)</f>
        <v>300</v>
      </c>
      <c r="AI26" s="42"/>
    </row>
    <row r="27" spans="1:36" ht="15.75" x14ac:dyDescent="0.25">
      <c r="A27" s="45" t="s">
        <v>43</v>
      </c>
      <c r="B27" s="74">
        <v>0.3</v>
      </c>
      <c r="C27" s="74"/>
      <c r="D27" s="74"/>
      <c r="E27" s="74"/>
      <c r="F27" s="45">
        <v>0.3</v>
      </c>
      <c r="G27" s="74">
        <v>0.4</v>
      </c>
      <c r="H27" s="74"/>
      <c r="I27" s="74"/>
      <c r="J27" s="74"/>
      <c r="K27" s="50"/>
      <c r="L27" s="45">
        <v>0.5</v>
      </c>
      <c r="M27" s="74">
        <v>0.5</v>
      </c>
      <c r="N27" s="74"/>
      <c r="O27" s="51"/>
      <c r="P27" s="45">
        <v>0.3</v>
      </c>
      <c r="Q27" s="45">
        <v>0.4</v>
      </c>
      <c r="R27" s="45">
        <v>0.3</v>
      </c>
      <c r="S27" s="45"/>
      <c r="T27" s="56"/>
      <c r="U27" s="74">
        <v>0.4</v>
      </c>
      <c r="V27" s="74"/>
      <c r="W27" s="74">
        <v>0.4</v>
      </c>
      <c r="X27" s="74"/>
      <c r="Y27" s="74">
        <v>0.2</v>
      </c>
      <c r="Z27" s="74"/>
      <c r="AA27" s="48"/>
      <c r="AB27" s="74">
        <v>0.3</v>
      </c>
      <c r="AC27" s="74"/>
      <c r="AD27" s="74">
        <v>0.2</v>
      </c>
      <c r="AE27" s="74"/>
      <c r="AF27" s="74">
        <v>0.5</v>
      </c>
      <c r="AG27" s="74"/>
      <c r="AH27" s="49"/>
      <c r="AI27" s="42"/>
    </row>
    <row r="28" spans="1:36" ht="15.75" x14ac:dyDescent="0.25">
      <c r="A28" s="46" t="s">
        <v>44</v>
      </c>
      <c r="B28" s="70">
        <f>B26*B27</f>
        <v>19.346590909090907</v>
      </c>
      <c r="C28" s="70"/>
      <c r="D28" s="70"/>
      <c r="E28" s="70"/>
      <c r="F28" s="46">
        <f>F26*F27</f>
        <v>9</v>
      </c>
      <c r="G28" s="70">
        <f>G26*G27</f>
        <v>27.692307692307693</v>
      </c>
      <c r="H28" s="70"/>
      <c r="I28" s="70"/>
      <c r="J28" s="70"/>
      <c r="K28" s="50">
        <f>B28+F28+G28</f>
        <v>56.0388986013986</v>
      </c>
      <c r="L28" s="47">
        <f>L26*L27</f>
        <v>50</v>
      </c>
      <c r="M28" s="71">
        <f>M26*M27</f>
        <v>46.153846153846153</v>
      </c>
      <c r="N28" s="71"/>
      <c r="O28" s="51">
        <f>L28+M28</f>
        <v>96.15384615384616</v>
      </c>
      <c r="P28" s="44">
        <f>P26*P27</f>
        <v>12</v>
      </c>
      <c r="Q28" s="44">
        <f>Q26*Q27</f>
        <v>24</v>
      </c>
      <c r="R28" s="44">
        <f>R26*R27</f>
        <v>19.999999999999996</v>
      </c>
      <c r="S28" s="44"/>
      <c r="T28" s="56">
        <f>SUM(P28:S28)</f>
        <v>56</v>
      </c>
      <c r="U28" s="72">
        <f>U26*U27</f>
        <v>40</v>
      </c>
      <c r="V28" s="72"/>
      <c r="W28" s="72">
        <f>W26*W27</f>
        <v>40</v>
      </c>
      <c r="X28" s="72"/>
      <c r="Y28" s="72">
        <f>Y26*Y27</f>
        <v>12.307692307692308</v>
      </c>
      <c r="Z28" s="72"/>
      <c r="AA28" s="48">
        <f>SUM(U28:Z28)</f>
        <v>92.307692307692307</v>
      </c>
      <c r="AB28" s="69">
        <f>AB26*AB27</f>
        <v>30</v>
      </c>
      <c r="AC28" s="69"/>
      <c r="AD28" s="69">
        <f>AD26*AD27</f>
        <v>20</v>
      </c>
      <c r="AE28" s="69"/>
      <c r="AF28" s="69">
        <f>AF26*AF27</f>
        <v>50</v>
      </c>
      <c r="AG28" s="69"/>
      <c r="AH28" s="49">
        <f>SUM(AB28:AG28)</f>
        <v>100</v>
      </c>
      <c r="AI28" s="42">
        <f>(K28+O28+T28+AA28+AH28)/5</f>
        <v>80.100087412587413</v>
      </c>
    </row>
    <row r="29" spans="1:36" x14ac:dyDescent="0.25">
      <c r="A29" s="73" t="s">
        <v>70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</row>
    <row r="30" spans="1:36" ht="15.75" x14ac:dyDescent="0.25">
      <c r="A30" s="57" t="s">
        <v>41</v>
      </c>
      <c r="B30" s="57">
        <v>3</v>
      </c>
      <c r="C30" s="57">
        <v>11</v>
      </c>
      <c r="D30" s="57">
        <v>25.5</v>
      </c>
      <c r="E30" s="57">
        <v>38</v>
      </c>
      <c r="F30" s="57">
        <v>2.5</v>
      </c>
      <c r="G30" s="57">
        <v>137</v>
      </c>
      <c r="H30" s="57">
        <v>145</v>
      </c>
      <c r="I30" s="57">
        <v>108</v>
      </c>
      <c r="J30" s="57">
        <v>145</v>
      </c>
      <c r="K30" s="50"/>
      <c r="L30" s="63">
        <v>7</v>
      </c>
      <c r="M30" s="13">
        <v>140</v>
      </c>
      <c r="N30" s="13">
        <v>145</v>
      </c>
      <c r="O30" s="51"/>
      <c r="P30" s="15">
        <v>2</v>
      </c>
      <c r="Q30" s="15">
        <v>3</v>
      </c>
      <c r="R30" s="15">
        <v>3</v>
      </c>
      <c r="S30" s="15">
        <v>4</v>
      </c>
      <c r="T30" s="56"/>
      <c r="U30" s="17">
        <v>143</v>
      </c>
      <c r="V30" s="17">
        <v>145</v>
      </c>
      <c r="W30" s="17">
        <v>143</v>
      </c>
      <c r="X30" s="17">
        <v>145</v>
      </c>
      <c r="Y30" s="17">
        <v>122</v>
      </c>
      <c r="Z30" s="17">
        <v>145</v>
      </c>
      <c r="AA30" s="48"/>
      <c r="AB30" s="19">
        <v>143</v>
      </c>
      <c r="AC30" s="19">
        <v>145</v>
      </c>
      <c r="AD30" s="19">
        <v>141</v>
      </c>
      <c r="AE30" s="19">
        <v>145</v>
      </c>
      <c r="AF30" s="19">
        <v>142</v>
      </c>
      <c r="AG30" s="19">
        <v>145</v>
      </c>
      <c r="AH30" s="49"/>
      <c r="AI30" s="42"/>
      <c r="AJ30" s="60">
        <v>145</v>
      </c>
    </row>
    <row r="31" spans="1:36" ht="15.75" x14ac:dyDescent="0.25">
      <c r="A31" s="50" t="s">
        <v>42</v>
      </c>
      <c r="B31" s="76">
        <f>0.5*((B30/C30)+(D30/E30))*100</f>
        <v>47.188995215311003</v>
      </c>
      <c r="C31" s="76"/>
      <c r="D31" s="76"/>
      <c r="E31" s="76"/>
      <c r="F31" s="50">
        <v>90</v>
      </c>
      <c r="G31" s="76">
        <f>0.5*(G30/H30+I30/J30)*100</f>
        <v>84.482758620689651</v>
      </c>
      <c r="H31" s="76"/>
      <c r="I31" s="76"/>
      <c r="J31" s="76"/>
      <c r="K31" s="50">
        <f>B31+F31+G31</f>
        <v>221.67175383600065</v>
      </c>
      <c r="L31" s="64">
        <v>100</v>
      </c>
      <c r="M31" s="77">
        <f>M30/N30*100</f>
        <v>96.551724137931032</v>
      </c>
      <c r="N31" s="77"/>
      <c r="O31" s="51">
        <f>(L31+M31)/2</f>
        <v>98.275862068965523</v>
      </c>
      <c r="P31" s="56">
        <f>P30*20</f>
        <v>40</v>
      </c>
      <c r="Q31" s="56">
        <v>60</v>
      </c>
      <c r="R31" s="56">
        <f>R30/S30*100</f>
        <v>75</v>
      </c>
      <c r="S31" s="56"/>
      <c r="T31" s="56"/>
      <c r="U31" s="78">
        <f>U30/V30*100</f>
        <v>98.620689655172413</v>
      </c>
      <c r="V31" s="78"/>
      <c r="W31" s="78">
        <f>W30/X30*100</f>
        <v>98.620689655172413</v>
      </c>
      <c r="X31" s="78"/>
      <c r="Y31" s="78">
        <f>Y30/Z30*100</f>
        <v>84.137931034482762</v>
      </c>
      <c r="Z31" s="78"/>
      <c r="AA31" s="48">
        <f>SUM(U31:Z31)</f>
        <v>281.37931034482756</v>
      </c>
      <c r="AB31" s="75">
        <f>AB30/AC30*100</f>
        <v>98.620689655172413</v>
      </c>
      <c r="AC31" s="75"/>
      <c r="AD31" s="75">
        <f>AD30/AE30*100</f>
        <v>97.241379310344826</v>
      </c>
      <c r="AE31" s="75"/>
      <c r="AF31" s="75">
        <f>AF30/AG30*100</f>
        <v>97.931034482758619</v>
      </c>
      <c r="AG31" s="75"/>
      <c r="AH31" s="49">
        <f>SUM(AB31:AG31)</f>
        <v>293.79310344827587</v>
      </c>
      <c r="AI31" s="42"/>
    </row>
    <row r="32" spans="1:36" ht="15.75" x14ac:dyDescent="0.25">
      <c r="A32" s="45" t="s">
        <v>43</v>
      </c>
      <c r="B32" s="74">
        <v>0.3</v>
      </c>
      <c r="C32" s="74"/>
      <c r="D32" s="74"/>
      <c r="E32" s="74"/>
      <c r="F32" s="45">
        <v>0.3</v>
      </c>
      <c r="G32" s="74">
        <v>0.4</v>
      </c>
      <c r="H32" s="74"/>
      <c r="I32" s="74"/>
      <c r="J32" s="74"/>
      <c r="K32" s="50"/>
      <c r="L32" s="45">
        <v>0.5</v>
      </c>
      <c r="M32" s="74">
        <v>0.5</v>
      </c>
      <c r="N32" s="74"/>
      <c r="O32" s="51"/>
      <c r="P32" s="45">
        <v>0.3</v>
      </c>
      <c r="Q32" s="45">
        <v>0.4</v>
      </c>
      <c r="R32" s="45">
        <v>0.3</v>
      </c>
      <c r="S32" s="45"/>
      <c r="T32" s="56"/>
      <c r="U32" s="74">
        <v>0.4</v>
      </c>
      <c r="V32" s="74"/>
      <c r="W32" s="74">
        <v>0.4</v>
      </c>
      <c r="X32" s="74"/>
      <c r="Y32" s="74">
        <v>0.2</v>
      </c>
      <c r="Z32" s="74"/>
      <c r="AA32" s="48"/>
      <c r="AB32" s="74">
        <v>0.3</v>
      </c>
      <c r="AC32" s="74"/>
      <c r="AD32" s="74">
        <v>0.2</v>
      </c>
      <c r="AE32" s="74"/>
      <c r="AF32" s="74">
        <v>0.5</v>
      </c>
      <c r="AG32" s="74"/>
      <c r="AH32" s="49"/>
      <c r="AI32" s="42"/>
    </row>
    <row r="33" spans="1:36" ht="15.75" x14ac:dyDescent="0.25">
      <c r="A33" s="46" t="s">
        <v>44</v>
      </c>
      <c r="B33" s="70">
        <f>B31*B32</f>
        <v>14.156698564593301</v>
      </c>
      <c r="C33" s="70"/>
      <c r="D33" s="70"/>
      <c r="E33" s="70"/>
      <c r="F33" s="46">
        <f>F31*F32</f>
        <v>27</v>
      </c>
      <c r="G33" s="70">
        <f>G31*G32</f>
        <v>33.793103448275865</v>
      </c>
      <c r="H33" s="70"/>
      <c r="I33" s="70"/>
      <c r="J33" s="70"/>
      <c r="K33" s="50">
        <f>B33+F33+G33</f>
        <v>74.949802012869156</v>
      </c>
      <c r="L33" s="47">
        <f>L31*L32</f>
        <v>50</v>
      </c>
      <c r="M33" s="71">
        <f>M31*M32</f>
        <v>48.275862068965516</v>
      </c>
      <c r="N33" s="71"/>
      <c r="O33" s="51">
        <f>L33+M33</f>
        <v>98.275862068965523</v>
      </c>
      <c r="P33" s="44">
        <f>P31*P32</f>
        <v>12</v>
      </c>
      <c r="Q33" s="44">
        <f>Q31*Q32</f>
        <v>24</v>
      </c>
      <c r="R33" s="44">
        <f>R31*R32</f>
        <v>22.5</v>
      </c>
      <c r="S33" s="44"/>
      <c r="T33" s="56">
        <f>SUM(P33:S33)</f>
        <v>58.5</v>
      </c>
      <c r="U33" s="72">
        <f>U31*U32</f>
        <v>39.448275862068968</v>
      </c>
      <c r="V33" s="72"/>
      <c r="W33" s="72">
        <f>W31*W32</f>
        <v>39.448275862068968</v>
      </c>
      <c r="X33" s="72"/>
      <c r="Y33" s="72">
        <f>Y31*Y32</f>
        <v>16.827586206896552</v>
      </c>
      <c r="Z33" s="72"/>
      <c r="AA33" s="48">
        <f>SUM(U33:Z33)</f>
        <v>95.724137931034491</v>
      </c>
      <c r="AB33" s="69">
        <f>AB31*AB32</f>
        <v>29.586206896551722</v>
      </c>
      <c r="AC33" s="69"/>
      <c r="AD33" s="69">
        <f>AD31*AD32</f>
        <v>19.448275862068968</v>
      </c>
      <c r="AE33" s="69"/>
      <c r="AF33" s="69">
        <f>AF31*AF32</f>
        <v>48.96551724137931</v>
      </c>
      <c r="AG33" s="69"/>
      <c r="AH33" s="49">
        <f>SUM(AB33:AG33)</f>
        <v>98</v>
      </c>
      <c r="AI33" s="42">
        <f>(K33+O33+T33+AA33+AH33)/5</f>
        <v>85.089960402573837</v>
      </c>
    </row>
    <row r="34" spans="1:36" x14ac:dyDescent="0.25">
      <c r="A34" s="73" t="s">
        <v>71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</row>
    <row r="35" spans="1:36" ht="15.75" x14ac:dyDescent="0.25">
      <c r="A35" s="57" t="s">
        <v>41</v>
      </c>
      <c r="B35" s="57">
        <v>3.5</v>
      </c>
      <c r="C35" s="57">
        <v>11</v>
      </c>
      <c r="D35" s="57">
        <v>23.5</v>
      </c>
      <c r="E35" s="57">
        <v>38</v>
      </c>
      <c r="F35" s="57">
        <v>3</v>
      </c>
      <c r="G35" s="57">
        <v>117</v>
      </c>
      <c r="H35" s="57">
        <v>172</v>
      </c>
      <c r="I35" s="57">
        <v>87</v>
      </c>
      <c r="J35" s="57">
        <v>172</v>
      </c>
      <c r="K35" s="50"/>
      <c r="L35" s="63">
        <v>6</v>
      </c>
      <c r="M35" s="13">
        <v>151</v>
      </c>
      <c r="N35" s="13">
        <v>172</v>
      </c>
      <c r="O35" s="51"/>
      <c r="P35" s="15">
        <v>2</v>
      </c>
      <c r="Q35" s="15">
        <v>3</v>
      </c>
      <c r="R35" s="15">
        <v>4</v>
      </c>
      <c r="S35" s="15">
        <v>5</v>
      </c>
      <c r="T35" s="56"/>
      <c r="U35" s="17">
        <v>165</v>
      </c>
      <c r="V35" s="17">
        <v>172</v>
      </c>
      <c r="W35" s="17">
        <v>143</v>
      </c>
      <c r="X35" s="17">
        <v>172</v>
      </c>
      <c r="Y35" s="17">
        <v>100</v>
      </c>
      <c r="Z35" s="17">
        <v>172</v>
      </c>
      <c r="AA35" s="48"/>
      <c r="AB35" s="19">
        <v>165</v>
      </c>
      <c r="AC35" s="19">
        <v>172</v>
      </c>
      <c r="AD35" s="19">
        <v>128</v>
      </c>
      <c r="AE35" s="19">
        <v>172</v>
      </c>
      <c r="AF35" s="19">
        <v>143</v>
      </c>
      <c r="AG35" s="19">
        <v>172</v>
      </c>
      <c r="AH35" s="49"/>
      <c r="AI35" s="42"/>
      <c r="AJ35" s="60">
        <v>172</v>
      </c>
    </row>
    <row r="36" spans="1:36" ht="15.75" x14ac:dyDescent="0.25">
      <c r="A36" s="50" t="s">
        <v>42</v>
      </c>
      <c r="B36" s="76">
        <f>0.5*((B35/C35)+(D35/E35))*100</f>
        <v>46.830143540669852</v>
      </c>
      <c r="C36" s="76"/>
      <c r="D36" s="76"/>
      <c r="E36" s="76"/>
      <c r="F36" s="50">
        <v>90</v>
      </c>
      <c r="G36" s="76">
        <f>0.5*(G35/H35+I35/J35)*100</f>
        <v>59.302325581395344</v>
      </c>
      <c r="H36" s="76"/>
      <c r="I36" s="76"/>
      <c r="J36" s="76"/>
      <c r="K36" s="50">
        <f>B36+F36+G36</f>
        <v>196.13246912206517</v>
      </c>
      <c r="L36" s="64">
        <v>100</v>
      </c>
      <c r="M36" s="77">
        <f>M35/N35*100</f>
        <v>87.79069767441861</v>
      </c>
      <c r="N36" s="77"/>
      <c r="O36" s="51">
        <f>(L36+M36)/2</f>
        <v>93.895348837209298</v>
      </c>
      <c r="P36" s="56">
        <f>P35*20</f>
        <v>40</v>
      </c>
      <c r="Q36" s="56">
        <v>60</v>
      </c>
      <c r="R36" s="56">
        <f>R35/S35*100</f>
        <v>80</v>
      </c>
      <c r="S36" s="56"/>
      <c r="T36" s="56"/>
      <c r="U36" s="78">
        <f>U35/V35*100</f>
        <v>95.930232558139537</v>
      </c>
      <c r="V36" s="78"/>
      <c r="W36" s="78">
        <f>W35/X35*100</f>
        <v>83.139534883720927</v>
      </c>
      <c r="X36" s="78"/>
      <c r="Y36" s="78">
        <f>Y35/Z35*100</f>
        <v>58.139534883720934</v>
      </c>
      <c r="Z36" s="78"/>
      <c r="AA36" s="48">
        <f>SUM(U36:Z36)</f>
        <v>237.20930232558138</v>
      </c>
      <c r="AB36" s="75">
        <f>AB35/AC35*100</f>
        <v>95.930232558139537</v>
      </c>
      <c r="AC36" s="75"/>
      <c r="AD36" s="75">
        <f>AD35/AE35*100</f>
        <v>74.418604651162795</v>
      </c>
      <c r="AE36" s="75"/>
      <c r="AF36" s="75">
        <f>AF35/AG35*100</f>
        <v>83.139534883720927</v>
      </c>
      <c r="AG36" s="75"/>
      <c r="AH36" s="49">
        <f>SUM(AB36:AG36)</f>
        <v>253.48837209302326</v>
      </c>
      <c r="AI36" s="42"/>
    </row>
    <row r="37" spans="1:36" ht="15.75" x14ac:dyDescent="0.25">
      <c r="A37" s="45" t="s">
        <v>43</v>
      </c>
      <c r="B37" s="74">
        <v>0.3</v>
      </c>
      <c r="C37" s="74"/>
      <c r="D37" s="74"/>
      <c r="E37" s="74"/>
      <c r="F37" s="45">
        <v>0.3</v>
      </c>
      <c r="G37" s="74">
        <v>0.4</v>
      </c>
      <c r="H37" s="74"/>
      <c r="I37" s="74"/>
      <c r="J37" s="74"/>
      <c r="K37" s="50"/>
      <c r="L37" s="45">
        <v>0.5</v>
      </c>
      <c r="M37" s="74">
        <v>0.5</v>
      </c>
      <c r="N37" s="74"/>
      <c r="O37" s="51"/>
      <c r="P37" s="45">
        <v>0.3</v>
      </c>
      <c r="Q37" s="45">
        <v>0.4</v>
      </c>
      <c r="R37" s="45">
        <v>0.3</v>
      </c>
      <c r="S37" s="45"/>
      <c r="T37" s="56"/>
      <c r="U37" s="74">
        <v>0.4</v>
      </c>
      <c r="V37" s="74"/>
      <c r="W37" s="74">
        <v>0.4</v>
      </c>
      <c r="X37" s="74"/>
      <c r="Y37" s="74">
        <v>0.2</v>
      </c>
      <c r="Z37" s="74"/>
      <c r="AA37" s="48"/>
      <c r="AB37" s="74">
        <v>0.3</v>
      </c>
      <c r="AC37" s="74"/>
      <c r="AD37" s="74">
        <v>0.2</v>
      </c>
      <c r="AE37" s="74"/>
      <c r="AF37" s="74">
        <v>0.5</v>
      </c>
      <c r="AG37" s="74"/>
      <c r="AH37" s="49"/>
      <c r="AI37" s="42"/>
    </row>
    <row r="38" spans="1:36" ht="15.75" x14ac:dyDescent="0.25">
      <c r="A38" s="46" t="s">
        <v>44</v>
      </c>
      <c r="B38" s="70">
        <f>B36*B37</f>
        <v>14.049043062200955</v>
      </c>
      <c r="C38" s="70"/>
      <c r="D38" s="70"/>
      <c r="E38" s="70"/>
      <c r="F38" s="46">
        <f>F36*F37</f>
        <v>27</v>
      </c>
      <c r="G38" s="70">
        <f>G36*G37</f>
        <v>23.720930232558139</v>
      </c>
      <c r="H38" s="70"/>
      <c r="I38" s="70"/>
      <c r="J38" s="70"/>
      <c r="K38" s="50">
        <f>B38+F38+G38</f>
        <v>64.769973294759097</v>
      </c>
      <c r="L38" s="47">
        <f>L36*L37</f>
        <v>50</v>
      </c>
      <c r="M38" s="71">
        <f>M36*M37</f>
        <v>43.895348837209305</v>
      </c>
      <c r="N38" s="71"/>
      <c r="O38" s="51">
        <f>L38+M38</f>
        <v>93.895348837209298</v>
      </c>
      <c r="P38" s="44">
        <f>P36*P37</f>
        <v>12</v>
      </c>
      <c r="Q38" s="44">
        <f>Q36*Q37</f>
        <v>24</v>
      </c>
      <c r="R38" s="44">
        <f>R36*R37</f>
        <v>24</v>
      </c>
      <c r="S38" s="44"/>
      <c r="T38" s="56">
        <f>SUM(P38:S38)</f>
        <v>60</v>
      </c>
      <c r="U38" s="72">
        <f>U36*U37</f>
        <v>38.372093023255815</v>
      </c>
      <c r="V38" s="72"/>
      <c r="W38" s="72">
        <f>W36*W37</f>
        <v>33.255813953488371</v>
      </c>
      <c r="X38" s="72"/>
      <c r="Y38" s="72">
        <f>Y36*Y37</f>
        <v>11.627906976744187</v>
      </c>
      <c r="Z38" s="72"/>
      <c r="AA38" s="48">
        <f>SUM(U38:Z38)</f>
        <v>83.255813953488371</v>
      </c>
      <c r="AB38" s="69">
        <f>AB36*AB37</f>
        <v>28.779069767441861</v>
      </c>
      <c r="AC38" s="69"/>
      <c r="AD38" s="69">
        <f>AD36*AD37</f>
        <v>14.88372093023256</v>
      </c>
      <c r="AE38" s="69"/>
      <c r="AF38" s="69">
        <f>AF36*AF37</f>
        <v>41.569767441860463</v>
      </c>
      <c r="AG38" s="69"/>
      <c r="AH38" s="49">
        <f>SUM(AB38:AG38)</f>
        <v>85.232558139534888</v>
      </c>
      <c r="AI38" s="42">
        <f>(K38+O38+T38+AA38+AH38)/5</f>
        <v>77.430738844998331</v>
      </c>
    </row>
    <row r="39" spans="1:36" s="61" customFormat="1" x14ac:dyDescent="0.25"/>
    <row r="40" spans="1:36" x14ac:dyDescent="0.25">
      <c r="A40" t="s">
        <v>48</v>
      </c>
      <c r="B40" t="s">
        <v>45</v>
      </c>
      <c r="C40" t="s">
        <v>46</v>
      </c>
      <c r="D40" t="s">
        <v>47</v>
      </c>
      <c r="E40" t="s">
        <v>9</v>
      </c>
      <c r="F40" t="s">
        <v>49</v>
      </c>
      <c r="G40" t="s">
        <v>50</v>
      </c>
      <c r="H40" t="s">
        <v>51</v>
      </c>
      <c r="I40" t="s">
        <v>53</v>
      </c>
      <c r="J40" t="s">
        <v>13</v>
      </c>
      <c r="K40" t="s">
        <v>14</v>
      </c>
      <c r="L40" t="s">
        <v>15</v>
      </c>
      <c r="M40" s="29" t="s">
        <v>17</v>
      </c>
      <c r="N40" s="29" t="s">
        <v>18</v>
      </c>
      <c r="O40" t="s">
        <v>19</v>
      </c>
    </row>
    <row r="41" spans="1:36" x14ac:dyDescent="0.25">
      <c r="A41" t="str">
        <f>A4</f>
        <v>МБОУ Усть-Каренгинская НОШ</v>
      </c>
      <c r="B41" s="28">
        <f>B6</f>
        <v>35.957792207792203</v>
      </c>
      <c r="C41">
        <f>F6</f>
        <v>100</v>
      </c>
      <c r="D41" s="28">
        <f>G6</f>
        <v>20</v>
      </c>
      <c r="E41" s="28">
        <f>L6</f>
        <v>100</v>
      </c>
      <c r="F41" s="28">
        <f>O8</f>
        <v>100</v>
      </c>
      <c r="G41" s="28">
        <f>P6</f>
        <v>0</v>
      </c>
      <c r="H41" s="28">
        <f>Q6</f>
        <v>60</v>
      </c>
      <c r="I41" s="28">
        <f>R6</f>
        <v>100</v>
      </c>
      <c r="J41" s="28">
        <f>U6</f>
        <v>100</v>
      </c>
      <c r="K41" s="28">
        <f>W6</f>
        <v>100</v>
      </c>
      <c r="L41" s="28">
        <f>Y6</f>
        <v>0</v>
      </c>
      <c r="M41" s="28">
        <f>AB6</f>
        <v>100</v>
      </c>
      <c r="N41" s="28">
        <f>AD6</f>
        <v>100</v>
      </c>
      <c r="O41" s="28">
        <f>AF6</f>
        <v>100</v>
      </c>
    </row>
    <row r="42" spans="1:36" x14ac:dyDescent="0.25">
      <c r="A42" t="str">
        <f>A9</f>
        <v>МБОУ Вершино-Дарасунская НОШ</v>
      </c>
      <c r="B42" s="28">
        <f>B11</f>
        <v>72.077922077922068</v>
      </c>
      <c r="C42" s="28">
        <f>F11</f>
        <v>90</v>
      </c>
      <c r="D42" s="28">
        <f>G11</f>
        <v>74.375</v>
      </c>
      <c r="E42" s="28">
        <f>L11</f>
        <v>100</v>
      </c>
      <c r="F42" s="28">
        <f>O13</f>
        <v>96.25</v>
      </c>
      <c r="G42">
        <f>P11</f>
        <v>40</v>
      </c>
      <c r="H42">
        <f>Q11</f>
        <v>40</v>
      </c>
      <c r="I42" s="28">
        <f>R11</f>
        <v>85.714285714285708</v>
      </c>
      <c r="J42" s="28">
        <f>U11</f>
        <v>95</v>
      </c>
      <c r="K42" s="28">
        <f>W11</f>
        <v>90</v>
      </c>
      <c r="L42" s="28">
        <f>Y11</f>
        <v>85</v>
      </c>
      <c r="M42" s="28">
        <f>AB11</f>
        <v>92.5</v>
      </c>
      <c r="N42" s="28">
        <f>AD11</f>
        <v>93.75</v>
      </c>
      <c r="O42" s="28">
        <f>AF11</f>
        <v>96.25</v>
      </c>
    </row>
    <row r="43" spans="1:36" x14ac:dyDescent="0.25">
      <c r="A43" t="str">
        <f>A14</f>
        <v>МБОУ Кыкерская СОШ</v>
      </c>
      <c r="B43" s="28">
        <f>B16</f>
        <v>42.77597402597403</v>
      </c>
      <c r="C43">
        <f>F16</f>
        <v>90</v>
      </c>
      <c r="D43" s="28">
        <f>G16</f>
        <v>39.285714285714285</v>
      </c>
      <c r="E43" s="28">
        <f>L16</f>
        <v>100</v>
      </c>
      <c r="F43" s="28">
        <f>O18</f>
        <v>94.642857142857139</v>
      </c>
      <c r="G43" s="28">
        <f>P16</f>
        <v>0</v>
      </c>
      <c r="H43" s="28">
        <f>Q16</f>
        <v>40</v>
      </c>
      <c r="I43" s="28">
        <f>R16</f>
        <v>66.666666666666657</v>
      </c>
      <c r="J43" s="28">
        <f>U16</f>
        <v>96.428571428571431</v>
      </c>
      <c r="K43" s="28">
        <f>W16</f>
        <v>92.857142857142861</v>
      </c>
      <c r="L43" s="28">
        <f>Y16</f>
        <v>25</v>
      </c>
      <c r="M43" s="28">
        <f>AB16</f>
        <v>100</v>
      </c>
      <c r="N43" s="28">
        <f>AD16</f>
        <v>85.714285714285708</v>
      </c>
      <c r="O43" s="28">
        <f>AF16</f>
        <v>89.285714285714292</v>
      </c>
    </row>
    <row r="44" spans="1:36" x14ac:dyDescent="0.25">
      <c r="A44" t="str">
        <f>A19</f>
        <v xml:space="preserve">МБОУ Тунгокоченская СОШ     
</v>
      </c>
      <c r="B44" s="28">
        <f>B21</f>
        <v>38.636363636363633</v>
      </c>
      <c r="C44" s="28">
        <f>F21</f>
        <v>100</v>
      </c>
      <c r="D44" s="28">
        <f>G21</f>
        <v>67.391304347826093</v>
      </c>
      <c r="E44" s="28">
        <f>L21</f>
        <v>100</v>
      </c>
      <c r="F44" s="28">
        <f>O23</f>
        <v>100</v>
      </c>
      <c r="G44">
        <f>P21</f>
        <v>0</v>
      </c>
      <c r="H44">
        <f>Q21</f>
        <v>40</v>
      </c>
      <c r="I44" s="28">
        <f>R21</f>
        <v>60</v>
      </c>
      <c r="J44" s="28">
        <f>U21</f>
        <v>100</v>
      </c>
      <c r="K44" s="28">
        <f>W21</f>
        <v>100</v>
      </c>
      <c r="L44" s="28">
        <f>Y21</f>
        <v>84.782608695652172</v>
      </c>
      <c r="M44" s="28">
        <f>AB21</f>
        <v>100</v>
      </c>
      <c r="N44" s="28">
        <f>AD21</f>
        <v>100</v>
      </c>
      <c r="O44" s="28">
        <f>AF21</f>
        <v>100</v>
      </c>
    </row>
    <row r="45" spans="1:36" x14ac:dyDescent="0.25">
      <c r="A45" t="str">
        <f>A24</f>
        <v>МБДОУ детский сад общеразвивающего вида с. Тунгокочен</v>
      </c>
      <c r="B45" s="28">
        <f>B26</f>
        <v>64.48863636363636</v>
      </c>
      <c r="C45" s="28">
        <f>F26</f>
        <v>30</v>
      </c>
      <c r="D45" s="28">
        <f>G26</f>
        <v>69.230769230769226</v>
      </c>
      <c r="E45" s="28">
        <f>L26</f>
        <v>100</v>
      </c>
      <c r="F45" s="28">
        <f>O28</f>
        <v>96.15384615384616</v>
      </c>
      <c r="G45" s="28">
        <f>P26</f>
        <v>40</v>
      </c>
      <c r="H45" s="28">
        <f>Q26</f>
        <v>60</v>
      </c>
      <c r="I45" s="28">
        <f>R26</f>
        <v>66.666666666666657</v>
      </c>
      <c r="J45" s="28">
        <f>U26</f>
        <v>100</v>
      </c>
      <c r="K45" s="28">
        <f>W26</f>
        <v>100</v>
      </c>
      <c r="L45" s="28">
        <f>Y26</f>
        <v>61.53846153846154</v>
      </c>
      <c r="M45" s="28">
        <f>AB26</f>
        <v>100</v>
      </c>
      <c r="N45" s="28">
        <f>AD26</f>
        <v>100</v>
      </c>
      <c r="O45" s="28">
        <f>AF26</f>
        <v>100</v>
      </c>
    </row>
    <row r="46" spans="1:36" ht="15.75" x14ac:dyDescent="0.25">
      <c r="A46" t="str">
        <f>A29</f>
        <v>МБУДО Детско-юношеская спортивная школа</v>
      </c>
      <c r="B46" s="28">
        <f>B31</f>
        <v>47.188995215311003</v>
      </c>
      <c r="C46" s="28">
        <f>F31</f>
        <v>90</v>
      </c>
      <c r="D46" s="28">
        <f>G31</f>
        <v>84.482758620689651</v>
      </c>
      <c r="E46" s="28">
        <f>L31</f>
        <v>100</v>
      </c>
      <c r="F46" s="28">
        <f>M31</f>
        <v>96.551724137931032</v>
      </c>
      <c r="G46" s="28">
        <f>P31</f>
        <v>40</v>
      </c>
      <c r="H46" s="28">
        <f>Q31</f>
        <v>60</v>
      </c>
      <c r="I46" s="28">
        <f>R31</f>
        <v>75</v>
      </c>
      <c r="J46" s="28">
        <f>U31</f>
        <v>98.620689655172413</v>
      </c>
      <c r="K46" s="28">
        <f>W31</f>
        <v>98.620689655172413</v>
      </c>
      <c r="L46" s="28">
        <f>Y31</f>
        <v>84.137931034482762</v>
      </c>
      <c r="M46" s="28">
        <f>AB31</f>
        <v>98.620689655172413</v>
      </c>
      <c r="N46" s="28">
        <f>AD31</f>
        <v>97.241379310344826</v>
      </c>
      <c r="O46" s="28">
        <f>AF31</f>
        <v>97.931034482758619</v>
      </c>
      <c r="AG46" s="65" t="s">
        <v>64</v>
      </c>
    </row>
    <row r="47" spans="1:36" x14ac:dyDescent="0.25">
      <c r="A47" t="str">
        <f>A34</f>
        <v>МБУ ДО  Дом детского творчества</v>
      </c>
      <c r="B47" s="28">
        <f>B36</f>
        <v>46.830143540669852</v>
      </c>
      <c r="C47" s="28">
        <f>F36</f>
        <v>90</v>
      </c>
      <c r="D47" s="28">
        <f>G36</f>
        <v>59.302325581395344</v>
      </c>
      <c r="E47" s="28">
        <f>L36</f>
        <v>100</v>
      </c>
      <c r="F47" s="28">
        <f>M36</f>
        <v>87.79069767441861</v>
      </c>
      <c r="G47" s="28">
        <f>P36</f>
        <v>40</v>
      </c>
      <c r="H47" s="28">
        <f>Q36</f>
        <v>60</v>
      </c>
      <c r="I47" s="28">
        <f>R36</f>
        <v>80</v>
      </c>
      <c r="J47" s="28">
        <f>U36</f>
        <v>95.930232558139537</v>
      </c>
      <c r="K47" s="28">
        <f>W36</f>
        <v>83.139534883720927</v>
      </c>
      <c r="L47" s="28">
        <f>Y36</f>
        <v>58.139534883720934</v>
      </c>
      <c r="M47" s="28">
        <f>AB36</f>
        <v>95.930232558139537</v>
      </c>
      <c r="N47" s="28">
        <f>AD36</f>
        <v>74.418604651162795</v>
      </c>
      <c r="O47" s="28">
        <f>AF36</f>
        <v>83.139534883720927</v>
      </c>
    </row>
    <row r="48" spans="1:36" x14ac:dyDescent="0.25"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x14ac:dyDescent="0.25"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</row>
    <row r="50" spans="1:15" x14ac:dyDescent="0.25"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 spans="1:15" x14ac:dyDescent="0.25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</row>
    <row r="52" spans="1:15" x14ac:dyDescent="0.2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x14ac:dyDescent="0.25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</row>
    <row r="54" spans="1:15" x14ac:dyDescent="0.25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</row>
    <row r="55" spans="1:15" x14ac:dyDescent="0.25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15" x14ac:dyDescent="0.25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1:15" x14ac:dyDescent="0.25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x14ac:dyDescent="0.25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x14ac:dyDescent="0.25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x14ac:dyDescent="0.25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</row>
    <row r="61" spans="1:15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 x14ac:dyDescent="0.2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94" spans="22:44" ht="15.75" x14ac:dyDescent="0.25">
      <c r="V94" s="29" t="s">
        <v>59</v>
      </c>
      <c r="W94" s="29" t="s">
        <v>60</v>
      </c>
      <c r="X94" s="105" t="s">
        <v>47</v>
      </c>
      <c r="Y94" s="105"/>
      <c r="Z94" s="105"/>
      <c r="AA94" s="105"/>
      <c r="AB94" s="106" t="s">
        <v>62</v>
      </c>
      <c r="AC94" s="106"/>
      <c r="AD94" s="107" t="s">
        <v>53</v>
      </c>
      <c r="AE94" s="107"/>
      <c r="AF94" s="107"/>
      <c r="AG94" s="99" t="s">
        <v>13</v>
      </c>
      <c r="AH94" s="99"/>
      <c r="AI94" s="99" t="s">
        <v>14</v>
      </c>
      <c r="AJ94" s="99"/>
      <c r="AK94" s="99" t="s">
        <v>15</v>
      </c>
      <c r="AL94" s="99"/>
      <c r="AM94" s="103" t="s">
        <v>17</v>
      </c>
      <c r="AN94" s="101"/>
      <c r="AO94" s="103" t="s">
        <v>18</v>
      </c>
      <c r="AP94" s="101"/>
      <c r="AQ94" s="103" t="s">
        <v>19</v>
      </c>
      <c r="AR94" s="101"/>
    </row>
    <row r="95" spans="22:44" ht="409.5" x14ac:dyDescent="0.25">
      <c r="X95" s="30" t="s">
        <v>26</v>
      </c>
      <c r="Y95" s="31" t="s">
        <v>61</v>
      </c>
      <c r="Z95" s="32" t="s">
        <v>28</v>
      </c>
      <c r="AA95" s="31" t="s">
        <v>61</v>
      </c>
      <c r="AB95" s="33" t="s">
        <v>30</v>
      </c>
      <c r="AC95" s="34" t="s">
        <v>61</v>
      </c>
      <c r="AD95" s="35" t="s">
        <v>33</v>
      </c>
      <c r="AE95" s="35" t="s">
        <v>34</v>
      </c>
      <c r="AF95" s="36" t="s">
        <v>61</v>
      </c>
      <c r="AG95" s="38" t="s">
        <v>35</v>
      </c>
      <c r="AH95" s="37" t="s">
        <v>61</v>
      </c>
      <c r="AI95" s="38" t="s">
        <v>36</v>
      </c>
      <c r="AJ95" s="37" t="s">
        <v>61</v>
      </c>
      <c r="AK95" s="38" t="s">
        <v>37</v>
      </c>
      <c r="AL95" s="37" t="s">
        <v>61</v>
      </c>
      <c r="AM95" s="39" t="s">
        <v>38</v>
      </c>
      <c r="AN95" s="40" t="s">
        <v>61</v>
      </c>
      <c r="AO95" s="39" t="s">
        <v>39</v>
      </c>
      <c r="AP95" s="40" t="s">
        <v>61</v>
      </c>
      <c r="AQ95" s="39" t="s">
        <v>40</v>
      </c>
      <c r="AR95" s="40" t="s">
        <v>61</v>
      </c>
    </row>
    <row r="96" spans="22:44" x14ac:dyDescent="0.25">
      <c r="V96" t="str">
        <f>A4</f>
        <v>МБОУ Усть-Каренгинская НОШ</v>
      </c>
      <c r="W96" s="28">
        <f>AJ5</f>
        <v>5</v>
      </c>
      <c r="X96" s="28">
        <f>G5</f>
        <v>2</v>
      </c>
      <c r="Y96" s="28">
        <f>X96/W96*100</f>
        <v>40</v>
      </c>
      <c r="Z96" s="28">
        <f>I5</f>
        <v>0</v>
      </c>
      <c r="AA96" s="28">
        <f>Z96/W96*100</f>
        <v>0</v>
      </c>
      <c r="AB96" s="28">
        <f>M5</f>
        <v>5</v>
      </c>
      <c r="AC96" s="28">
        <f>AB96/W96*100</f>
        <v>100</v>
      </c>
      <c r="AD96" s="43">
        <f>R5</f>
        <v>1</v>
      </c>
      <c r="AE96" s="28">
        <f>S5</f>
        <v>1</v>
      </c>
      <c r="AF96" s="28">
        <f>AD96/AE96*100</f>
        <v>100</v>
      </c>
      <c r="AG96" s="28">
        <f>U5</f>
        <v>5</v>
      </c>
      <c r="AH96" s="28">
        <f>AG96/W96*100</f>
        <v>100</v>
      </c>
      <c r="AI96" s="28">
        <f>W5</f>
        <v>5</v>
      </c>
      <c r="AJ96" s="28">
        <f>AI96/W96*100</f>
        <v>100</v>
      </c>
      <c r="AK96" s="28">
        <f>Y5</f>
        <v>0</v>
      </c>
      <c r="AL96" s="28">
        <f>AK96/W96*100</f>
        <v>0</v>
      </c>
      <c r="AM96" s="28">
        <f>AB5</f>
        <v>5</v>
      </c>
      <c r="AN96" s="28">
        <f>AM96/W96*100</f>
        <v>100</v>
      </c>
      <c r="AO96" s="28">
        <f>AD5</f>
        <v>5</v>
      </c>
      <c r="AP96" s="28">
        <f>AO96/W96*100</f>
        <v>100</v>
      </c>
      <c r="AQ96" s="28">
        <f>AF5</f>
        <v>5</v>
      </c>
      <c r="AR96" s="28">
        <f>AQ96/W96*100</f>
        <v>100</v>
      </c>
    </row>
    <row r="97" spans="1:44" x14ac:dyDescent="0.25">
      <c r="V97" t="str">
        <f>A9</f>
        <v>МБОУ Вершино-Дарасунская НОШ</v>
      </c>
      <c r="W97" s="28">
        <f>AJ10</f>
        <v>80</v>
      </c>
      <c r="X97" s="28">
        <f>G10</f>
        <v>65</v>
      </c>
      <c r="Y97" s="28">
        <f t="shared" ref="Y97:Y102" si="0">X97/W97*100</f>
        <v>81.25</v>
      </c>
      <c r="Z97" s="28">
        <f>I10</f>
        <v>54</v>
      </c>
      <c r="AA97" s="28">
        <f t="shared" ref="AA97:AA102" si="1">Z97/W97*100</f>
        <v>67.5</v>
      </c>
      <c r="AB97" s="28">
        <f>M10</f>
        <v>74</v>
      </c>
      <c r="AC97" s="28">
        <f t="shared" ref="AC97:AC102" si="2">AB97/W97*100</f>
        <v>92.5</v>
      </c>
      <c r="AD97" s="28">
        <f>R10</f>
        <v>6</v>
      </c>
      <c r="AE97" s="28">
        <f>S10</f>
        <v>7</v>
      </c>
      <c r="AF97" s="28">
        <f t="shared" ref="AF97:AF102" si="3">AD97/AE97*100</f>
        <v>85.714285714285708</v>
      </c>
      <c r="AG97" s="28">
        <f>U10</f>
        <v>76</v>
      </c>
      <c r="AH97" s="28">
        <f t="shared" ref="AH97:AH102" si="4">AG97/W97*100</f>
        <v>95</v>
      </c>
      <c r="AI97" s="28">
        <f>W10</f>
        <v>72</v>
      </c>
      <c r="AJ97" s="28">
        <f t="shared" ref="AJ97:AJ102" si="5">AI97/W97*100</f>
        <v>90</v>
      </c>
      <c r="AK97" s="28">
        <f>Y10</f>
        <v>68</v>
      </c>
      <c r="AL97" s="28">
        <f t="shared" ref="AL97:AL102" si="6">AK97/W97*100</f>
        <v>85</v>
      </c>
      <c r="AM97">
        <f>AB10</f>
        <v>74</v>
      </c>
      <c r="AN97" s="28">
        <f t="shared" ref="AN97:AN102" si="7">AM97/W97*100</f>
        <v>92.5</v>
      </c>
      <c r="AO97">
        <f>AD10</f>
        <v>75</v>
      </c>
      <c r="AP97" s="28">
        <f t="shared" ref="AP97:AP102" si="8">AO97/W97*100</f>
        <v>93.75</v>
      </c>
      <c r="AQ97">
        <f>AF10</f>
        <v>77</v>
      </c>
      <c r="AR97" s="28">
        <f t="shared" ref="AR97:AR102" si="9">AQ97/W97*100</f>
        <v>96.25</v>
      </c>
    </row>
    <row r="98" spans="1:44" x14ac:dyDescent="0.25">
      <c r="A98" t="s">
        <v>48</v>
      </c>
      <c r="B98" t="s">
        <v>54</v>
      </c>
      <c r="C98" t="s">
        <v>55</v>
      </c>
      <c r="D98" t="s">
        <v>56</v>
      </c>
      <c r="E98" t="s">
        <v>57</v>
      </c>
      <c r="F98" t="s">
        <v>58</v>
      </c>
      <c r="G98" s="29" t="s">
        <v>63</v>
      </c>
      <c r="V98" t="str">
        <f>A14</f>
        <v>МБОУ Кыкерская СОШ</v>
      </c>
      <c r="W98" s="28">
        <f>AJ15</f>
        <v>28</v>
      </c>
      <c r="X98" s="28">
        <f>G15</f>
        <v>14</v>
      </c>
      <c r="Y98" s="28">
        <f t="shared" si="0"/>
        <v>50</v>
      </c>
      <c r="Z98" s="28">
        <f>I15</f>
        <v>8</v>
      </c>
      <c r="AA98" s="28">
        <f t="shared" si="1"/>
        <v>28.571428571428569</v>
      </c>
      <c r="AB98" s="28">
        <f>M15</f>
        <v>25</v>
      </c>
      <c r="AC98" s="28">
        <f t="shared" si="2"/>
        <v>89.285714285714292</v>
      </c>
      <c r="AD98" s="28">
        <f>R15</f>
        <v>2</v>
      </c>
      <c r="AE98" s="28">
        <f>S15</f>
        <v>3</v>
      </c>
      <c r="AF98" s="28">
        <f t="shared" si="3"/>
        <v>66.666666666666657</v>
      </c>
      <c r="AG98" s="28">
        <f>U15</f>
        <v>27</v>
      </c>
      <c r="AH98" s="28">
        <f t="shared" si="4"/>
        <v>96.428571428571431</v>
      </c>
      <c r="AI98" s="28">
        <f>W15</f>
        <v>26</v>
      </c>
      <c r="AJ98" s="28">
        <f t="shared" si="5"/>
        <v>92.857142857142861</v>
      </c>
      <c r="AK98" s="28">
        <f>Y15</f>
        <v>7</v>
      </c>
      <c r="AL98" s="28">
        <f t="shared" si="6"/>
        <v>25</v>
      </c>
      <c r="AM98">
        <f>AB15</f>
        <v>28</v>
      </c>
      <c r="AN98" s="28">
        <f t="shared" si="7"/>
        <v>100</v>
      </c>
      <c r="AO98">
        <f>AD15</f>
        <v>24</v>
      </c>
      <c r="AP98" s="28">
        <f t="shared" si="8"/>
        <v>85.714285714285708</v>
      </c>
      <c r="AQ98">
        <f>AF15</f>
        <v>25</v>
      </c>
      <c r="AR98" s="28">
        <f t="shared" si="9"/>
        <v>89.285714285714292</v>
      </c>
    </row>
    <row r="99" spans="1:44" x14ac:dyDescent="0.25">
      <c r="A99" t="str">
        <f>A4</f>
        <v>МБОУ Усть-Каренгинская НОШ</v>
      </c>
      <c r="B99" s="28">
        <f>K8</f>
        <v>48.787337662337663</v>
      </c>
      <c r="C99" s="28">
        <f>O8</f>
        <v>100</v>
      </c>
      <c r="D99" s="28">
        <f>T8</f>
        <v>54</v>
      </c>
      <c r="E99" s="28">
        <f>AA8</f>
        <v>80</v>
      </c>
      <c r="F99" s="28">
        <f>AH8</f>
        <v>100</v>
      </c>
      <c r="G99" s="28">
        <f>AI8</f>
        <v>76.557467532467541</v>
      </c>
      <c r="V99" t="str">
        <f>A19</f>
        <v xml:space="preserve">МБОУ Тунгокоченская СОШ     
</v>
      </c>
      <c r="W99" s="28">
        <f>AJ20</f>
        <v>46</v>
      </c>
      <c r="X99" s="28">
        <f>G20</f>
        <v>43</v>
      </c>
      <c r="Y99" s="28">
        <f t="shared" si="0"/>
        <v>93.478260869565219</v>
      </c>
      <c r="Z99" s="28">
        <f>I20</f>
        <v>19</v>
      </c>
      <c r="AA99" s="28">
        <f t="shared" si="1"/>
        <v>41.304347826086953</v>
      </c>
      <c r="AB99" s="28">
        <f>M20</f>
        <v>46</v>
      </c>
      <c r="AC99" s="28">
        <f t="shared" si="2"/>
        <v>100</v>
      </c>
      <c r="AD99" s="28">
        <f>R20</f>
        <v>3</v>
      </c>
      <c r="AE99" s="28">
        <f>S20</f>
        <v>5</v>
      </c>
      <c r="AF99" s="28">
        <f t="shared" si="3"/>
        <v>60</v>
      </c>
      <c r="AG99" s="28">
        <f>U20</f>
        <v>46</v>
      </c>
      <c r="AH99" s="28">
        <f t="shared" si="4"/>
        <v>100</v>
      </c>
      <c r="AI99" s="28">
        <f>W20</f>
        <v>46</v>
      </c>
      <c r="AJ99" s="28">
        <f t="shared" si="5"/>
        <v>100</v>
      </c>
      <c r="AK99" s="28">
        <f>Y20</f>
        <v>39</v>
      </c>
      <c r="AL99" s="28">
        <f t="shared" si="6"/>
        <v>84.782608695652172</v>
      </c>
      <c r="AM99">
        <f>AB20</f>
        <v>46</v>
      </c>
      <c r="AN99" s="28">
        <f t="shared" si="7"/>
        <v>100</v>
      </c>
      <c r="AO99">
        <f>AD20</f>
        <v>46</v>
      </c>
      <c r="AP99" s="28">
        <f t="shared" si="8"/>
        <v>100</v>
      </c>
      <c r="AQ99">
        <f>AF20</f>
        <v>46</v>
      </c>
      <c r="AR99" s="28">
        <f t="shared" si="9"/>
        <v>100</v>
      </c>
    </row>
    <row r="100" spans="1:44" x14ac:dyDescent="0.25">
      <c r="A100" t="str">
        <f>A9</f>
        <v>МБОУ Вершино-Дарасунская НОШ</v>
      </c>
      <c r="B100" s="28">
        <f>K13</f>
        <v>78.373376623376615</v>
      </c>
      <c r="C100" s="28">
        <f>O13</f>
        <v>96.25</v>
      </c>
      <c r="D100" s="28">
        <f>T13</f>
        <v>53.714285714285708</v>
      </c>
      <c r="E100" s="28">
        <f>AA13</f>
        <v>91</v>
      </c>
      <c r="F100" s="28">
        <f>AH13</f>
        <v>94.625</v>
      </c>
      <c r="G100" s="28">
        <f>AI13</f>
        <v>82.792532467532467</v>
      </c>
      <c r="V100" t="str">
        <f>A24</f>
        <v>МБДОУ детский сад общеразвивающего вида с. Тунгокочен</v>
      </c>
      <c r="W100" s="28">
        <f>AJ25</f>
        <v>13</v>
      </c>
      <c r="X100" s="28">
        <f>G25</f>
        <v>10</v>
      </c>
      <c r="Y100" s="28">
        <f t="shared" si="0"/>
        <v>76.923076923076934</v>
      </c>
      <c r="Z100" s="28">
        <f>I25</f>
        <v>8</v>
      </c>
      <c r="AA100" s="28">
        <f t="shared" si="1"/>
        <v>61.53846153846154</v>
      </c>
      <c r="AB100" s="28">
        <f>M25</f>
        <v>12</v>
      </c>
      <c r="AC100" s="28">
        <f t="shared" si="2"/>
        <v>92.307692307692307</v>
      </c>
      <c r="AD100" s="28">
        <f>R25</f>
        <v>2</v>
      </c>
      <c r="AE100" s="28">
        <f>S25</f>
        <v>3</v>
      </c>
      <c r="AF100" s="28">
        <f t="shared" si="3"/>
        <v>66.666666666666657</v>
      </c>
      <c r="AG100" s="28">
        <f>U25</f>
        <v>13</v>
      </c>
      <c r="AH100" s="28">
        <f t="shared" si="4"/>
        <v>100</v>
      </c>
      <c r="AI100" s="28">
        <f>W25</f>
        <v>13</v>
      </c>
      <c r="AJ100" s="28">
        <f t="shared" si="5"/>
        <v>100</v>
      </c>
      <c r="AK100" s="28">
        <f>Y25</f>
        <v>8</v>
      </c>
      <c r="AL100" s="28">
        <f t="shared" si="6"/>
        <v>61.53846153846154</v>
      </c>
      <c r="AM100">
        <f>AB25</f>
        <v>13</v>
      </c>
      <c r="AN100" s="28">
        <f t="shared" si="7"/>
        <v>100</v>
      </c>
      <c r="AO100">
        <f>AD25</f>
        <v>13</v>
      </c>
      <c r="AP100" s="28">
        <f t="shared" si="8"/>
        <v>100</v>
      </c>
      <c r="AQ100">
        <f>AF25</f>
        <v>13</v>
      </c>
      <c r="AR100" s="28">
        <f t="shared" si="9"/>
        <v>100</v>
      </c>
    </row>
    <row r="101" spans="1:44" x14ac:dyDescent="0.25">
      <c r="A101" t="str">
        <f>A14</f>
        <v>МБОУ Кыкерская СОШ</v>
      </c>
      <c r="B101" s="28">
        <f>K18</f>
        <v>55.547077922077925</v>
      </c>
      <c r="C101" s="28">
        <f>O18</f>
        <v>94.642857142857139</v>
      </c>
      <c r="D101" s="28">
        <f>T18</f>
        <v>36</v>
      </c>
      <c r="E101" s="28">
        <f>AA18</f>
        <v>80.714285714285722</v>
      </c>
      <c r="F101" s="28">
        <f>AH18</f>
        <v>91.785714285714278</v>
      </c>
      <c r="G101" s="28">
        <f>AI18</f>
        <v>71.73798701298702</v>
      </c>
      <c r="V101" s="28" t="str">
        <f t="shared" ref="V101:V104" si="10">A104</f>
        <v>МБУДО Детско-юношеская спортивная школа</v>
      </c>
      <c r="W101">
        <f>AJ30</f>
        <v>145</v>
      </c>
      <c r="X101" s="28">
        <f>G30</f>
        <v>137</v>
      </c>
      <c r="Y101" s="28">
        <f t="shared" si="0"/>
        <v>94.482758620689651</v>
      </c>
      <c r="Z101" s="28">
        <f>I30</f>
        <v>108</v>
      </c>
      <c r="AA101" s="28">
        <f t="shared" si="1"/>
        <v>74.482758620689665</v>
      </c>
      <c r="AB101" s="28">
        <f>M30</f>
        <v>140</v>
      </c>
      <c r="AC101" s="28">
        <f t="shared" si="2"/>
        <v>96.551724137931032</v>
      </c>
      <c r="AD101" s="28">
        <f>R30</f>
        <v>3</v>
      </c>
      <c r="AE101" s="28">
        <f>S30</f>
        <v>4</v>
      </c>
      <c r="AF101" s="28">
        <f t="shared" si="3"/>
        <v>75</v>
      </c>
      <c r="AG101" s="28">
        <f>U30</f>
        <v>143</v>
      </c>
      <c r="AH101" s="28">
        <f t="shared" si="4"/>
        <v>98.620689655172413</v>
      </c>
      <c r="AI101" s="28">
        <f>W30</f>
        <v>143</v>
      </c>
      <c r="AJ101" s="28">
        <f t="shared" si="5"/>
        <v>98.620689655172413</v>
      </c>
      <c r="AK101" s="28">
        <f>Y30</f>
        <v>122</v>
      </c>
      <c r="AL101" s="28">
        <f t="shared" si="6"/>
        <v>84.137931034482762</v>
      </c>
      <c r="AM101" s="28">
        <f>AB30</f>
        <v>143</v>
      </c>
      <c r="AN101" s="28">
        <f t="shared" si="7"/>
        <v>98.620689655172413</v>
      </c>
      <c r="AO101" s="28">
        <f>AD30</f>
        <v>141</v>
      </c>
      <c r="AP101" s="28">
        <f t="shared" si="8"/>
        <v>97.241379310344826</v>
      </c>
      <c r="AQ101" s="28">
        <f>AF30</f>
        <v>142</v>
      </c>
      <c r="AR101" s="28">
        <f t="shared" si="9"/>
        <v>97.931034482758619</v>
      </c>
    </row>
    <row r="102" spans="1:44" x14ac:dyDescent="0.25">
      <c r="A102" t="str">
        <f>A19</f>
        <v xml:space="preserve">МБОУ Тунгокоченская СОШ     
</v>
      </c>
      <c r="B102" s="28">
        <f>K23</f>
        <v>68.547430830039531</v>
      </c>
      <c r="C102" s="28">
        <f>O23</f>
        <v>100</v>
      </c>
      <c r="D102" s="28">
        <f>T23</f>
        <v>16</v>
      </c>
      <c r="E102" s="28">
        <f>AA23</f>
        <v>96.956521739130437</v>
      </c>
      <c r="F102" s="28">
        <f>AH23</f>
        <v>100</v>
      </c>
      <c r="G102" s="28">
        <f>AI23</f>
        <v>76.300790513834002</v>
      </c>
      <c r="V102" s="28" t="str">
        <f t="shared" si="10"/>
        <v>МБУ ДО  Дом детского творчества</v>
      </c>
      <c r="W102">
        <f>AJ35</f>
        <v>172</v>
      </c>
      <c r="X102" s="28">
        <f>G35</f>
        <v>117</v>
      </c>
      <c r="Y102" s="28">
        <f t="shared" si="0"/>
        <v>68.023255813953483</v>
      </c>
      <c r="Z102" s="28">
        <f>I35</f>
        <v>87</v>
      </c>
      <c r="AA102" s="28">
        <f t="shared" si="1"/>
        <v>50.581395348837212</v>
      </c>
      <c r="AB102" s="28">
        <f>M35</f>
        <v>151</v>
      </c>
      <c r="AC102" s="28">
        <f t="shared" si="2"/>
        <v>87.79069767441861</v>
      </c>
      <c r="AD102" s="28">
        <f>R35</f>
        <v>4</v>
      </c>
      <c r="AE102" s="28">
        <f>S35</f>
        <v>5</v>
      </c>
      <c r="AF102" s="28">
        <f t="shared" si="3"/>
        <v>80</v>
      </c>
      <c r="AG102" s="28">
        <f>U35</f>
        <v>165</v>
      </c>
      <c r="AH102" s="28">
        <f t="shared" si="4"/>
        <v>95.930232558139537</v>
      </c>
      <c r="AI102" s="28">
        <f>V35</f>
        <v>172</v>
      </c>
      <c r="AJ102" s="28">
        <f t="shared" si="5"/>
        <v>100</v>
      </c>
      <c r="AK102" s="28">
        <f>Y35</f>
        <v>100</v>
      </c>
      <c r="AL102" s="28">
        <f t="shared" si="6"/>
        <v>58.139534883720934</v>
      </c>
      <c r="AM102" s="28">
        <f>AB35</f>
        <v>165</v>
      </c>
      <c r="AN102" s="28">
        <f t="shared" si="7"/>
        <v>95.930232558139537</v>
      </c>
      <c r="AO102" s="28">
        <f>AD35</f>
        <v>128</v>
      </c>
      <c r="AP102" s="28">
        <f t="shared" si="8"/>
        <v>74.418604651162795</v>
      </c>
      <c r="AQ102" s="28">
        <f>AF35</f>
        <v>143</v>
      </c>
      <c r="AR102" s="28">
        <f t="shared" si="9"/>
        <v>83.139534883720927</v>
      </c>
    </row>
    <row r="103" spans="1:44" x14ac:dyDescent="0.25">
      <c r="A103" t="str">
        <f>A24</f>
        <v>МБДОУ детский сад общеразвивающего вида с. Тунгокочен</v>
      </c>
      <c r="B103" s="28">
        <f>K28</f>
        <v>56.0388986013986</v>
      </c>
      <c r="C103" s="28">
        <f>O28</f>
        <v>96.15384615384616</v>
      </c>
      <c r="D103" s="28">
        <f>T28</f>
        <v>56</v>
      </c>
      <c r="E103" s="28">
        <f>AA28</f>
        <v>92.307692307692307</v>
      </c>
      <c r="F103" s="28">
        <f>AH28</f>
        <v>100</v>
      </c>
      <c r="G103" s="28">
        <f>AI28</f>
        <v>80.100087412587413</v>
      </c>
      <c r="V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</row>
    <row r="104" spans="1:44" x14ac:dyDescent="0.25">
      <c r="A104" s="28" t="str">
        <f>A29</f>
        <v>МБУДО Детско-юношеская спортивная школа</v>
      </c>
      <c r="B104" s="28">
        <f>K33</f>
        <v>74.949802012869156</v>
      </c>
      <c r="C104" s="28">
        <f>O33</f>
        <v>98.275862068965523</v>
      </c>
      <c r="D104" s="28">
        <f>T33</f>
        <v>58.5</v>
      </c>
      <c r="E104" s="28">
        <f>AA33</f>
        <v>95.724137931034491</v>
      </c>
      <c r="F104" s="28">
        <f>AH33</f>
        <v>98</v>
      </c>
      <c r="G104" s="28">
        <f>AI33</f>
        <v>85.089960402573837</v>
      </c>
      <c r="V104" s="28">
        <f t="shared" si="10"/>
        <v>0</v>
      </c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</row>
    <row r="105" spans="1:44" x14ac:dyDescent="0.25">
      <c r="A105" s="28" t="str">
        <f>A34</f>
        <v>МБУ ДО  Дом детского творчества</v>
      </c>
      <c r="B105" s="28">
        <f>K38</f>
        <v>64.769973294759097</v>
      </c>
      <c r="C105" s="28">
        <f>O38</f>
        <v>93.895348837209298</v>
      </c>
      <c r="D105" s="28">
        <f>T38</f>
        <v>60</v>
      </c>
      <c r="E105" s="28">
        <f>AA38</f>
        <v>83.255813953488371</v>
      </c>
      <c r="F105" s="28">
        <f>AH38</f>
        <v>85.232558139534888</v>
      </c>
      <c r="G105" s="28">
        <f>AI38</f>
        <v>77.430738844998331</v>
      </c>
      <c r="V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</row>
    <row r="106" spans="1:44" x14ac:dyDescent="0.25">
      <c r="A106" s="28"/>
      <c r="B106" s="28"/>
      <c r="C106" s="28"/>
      <c r="D106" s="28"/>
      <c r="E106" s="28"/>
      <c r="F106" s="28"/>
      <c r="G106" s="28"/>
      <c r="V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</row>
    <row r="107" spans="1:44" x14ac:dyDescent="0.25">
      <c r="A107" s="28"/>
      <c r="B107" s="28"/>
      <c r="C107" s="28"/>
      <c r="D107" s="28"/>
      <c r="E107" s="28"/>
      <c r="F107" s="28"/>
      <c r="G107" s="28"/>
      <c r="V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</row>
    <row r="108" spans="1:44" x14ac:dyDescent="0.25">
      <c r="A108" s="28"/>
      <c r="B108" s="28"/>
      <c r="C108" s="28"/>
      <c r="D108" s="28"/>
      <c r="E108" s="28"/>
      <c r="F108" s="28"/>
      <c r="G108" s="28">
        <f>SUM(G99:G107)</f>
        <v>550.0095641869807</v>
      </c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</row>
    <row r="109" spans="1:44" x14ac:dyDescent="0.25">
      <c r="A109" s="28"/>
      <c r="B109" s="28"/>
      <c r="C109" s="28"/>
      <c r="D109" s="28"/>
      <c r="E109" s="28"/>
      <c r="F109" s="28"/>
      <c r="G109" s="28">
        <f>G108/7</f>
        <v>78.572794883854385</v>
      </c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</row>
    <row r="110" spans="1:44" x14ac:dyDescent="0.25">
      <c r="A110" s="28"/>
      <c r="B110" s="28"/>
      <c r="C110" s="28"/>
      <c r="D110" s="28"/>
      <c r="E110" s="28"/>
      <c r="F110" s="28"/>
      <c r="G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</row>
    <row r="111" spans="1:44" x14ac:dyDescent="0.25">
      <c r="A111" s="29"/>
      <c r="B111" s="28"/>
      <c r="C111" s="28"/>
      <c r="D111" s="28"/>
      <c r="E111" s="28"/>
      <c r="F111" s="28"/>
      <c r="G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</row>
    <row r="112" spans="1:44" x14ac:dyDescent="0.25">
      <c r="B112" s="28"/>
      <c r="C112" s="28"/>
      <c r="D112" s="28"/>
      <c r="E112" s="28"/>
      <c r="F112" s="28"/>
      <c r="G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</row>
    <row r="113" spans="1:44" x14ac:dyDescent="0.25">
      <c r="B113" s="28"/>
      <c r="C113" s="28"/>
      <c r="D113" s="28"/>
      <c r="E113" s="28"/>
      <c r="F113" s="28"/>
      <c r="G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</row>
    <row r="114" spans="1:44" x14ac:dyDescent="0.25">
      <c r="B114" s="28"/>
      <c r="C114" s="28"/>
      <c r="D114" s="28"/>
      <c r="E114" s="28"/>
      <c r="F114" s="28"/>
      <c r="G114" s="28">
        <f>G113/14</f>
        <v>0</v>
      </c>
      <c r="Y114" s="28"/>
      <c r="AA114" s="28"/>
      <c r="AC114" s="28"/>
      <c r="AF114" s="28"/>
      <c r="AH114" s="28"/>
      <c r="AJ114" s="28"/>
      <c r="AL114" s="28"/>
      <c r="AN114" s="28"/>
      <c r="AP114" s="28"/>
      <c r="AR114" s="28"/>
    </row>
    <row r="115" spans="1:44" x14ac:dyDescent="0.25">
      <c r="B115" s="28"/>
      <c r="C115" s="28"/>
      <c r="D115" s="28"/>
      <c r="E115" s="28"/>
      <c r="F115" s="28"/>
      <c r="G115" s="28"/>
      <c r="W115" s="67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</row>
    <row r="116" spans="1:44" x14ac:dyDescent="0.25">
      <c r="B116" s="28"/>
      <c r="C116" s="28"/>
      <c r="D116" s="28"/>
      <c r="E116" s="28"/>
      <c r="F116" s="28"/>
      <c r="G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</row>
    <row r="117" spans="1:44" x14ac:dyDescent="0.25">
      <c r="A117" t="str">
        <f t="shared" ref="A117:A123" si="11">A99</f>
        <v>МБОУ Усть-Каренгинская НОШ</v>
      </c>
      <c r="B117" s="28">
        <f>B5</f>
        <v>4.5</v>
      </c>
      <c r="C117" s="28">
        <v>14</v>
      </c>
      <c r="D117" s="43">
        <f>B117/C117*100</f>
        <v>32.142857142857146</v>
      </c>
      <c r="E117" s="28">
        <f>D5</f>
        <v>17.5</v>
      </c>
      <c r="F117" s="28">
        <v>44</v>
      </c>
      <c r="G117" s="28">
        <f>E117/F117*100</f>
        <v>39.772727272727273</v>
      </c>
      <c r="V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</row>
    <row r="118" spans="1:44" x14ac:dyDescent="0.25">
      <c r="A118" t="str">
        <f t="shared" si="11"/>
        <v>МБОУ Вершино-Дарасунская НОШ</v>
      </c>
      <c r="B118" s="28">
        <f>B10</f>
        <v>10</v>
      </c>
      <c r="C118" s="28">
        <f>C10</f>
        <v>14</v>
      </c>
      <c r="D118" s="43">
        <f t="shared" ref="D118:D123" si="12">B118/C118*100</f>
        <v>71.428571428571431</v>
      </c>
      <c r="E118" s="28">
        <f>D10</f>
        <v>32</v>
      </c>
      <c r="F118" s="28">
        <v>44</v>
      </c>
      <c r="G118" s="28">
        <f t="shared" ref="G118:G123" si="13">E118/F118*100</f>
        <v>72.727272727272734</v>
      </c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</row>
    <row r="119" spans="1:44" x14ac:dyDescent="0.25">
      <c r="A119" s="28" t="str">
        <f t="shared" si="11"/>
        <v>МБОУ Кыкерская СОШ</v>
      </c>
      <c r="B119" s="28">
        <f>B15</f>
        <v>4.5</v>
      </c>
      <c r="C119" s="28">
        <f>C15</f>
        <v>14</v>
      </c>
      <c r="D119" s="43">
        <f t="shared" si="12"/>
        <v>32.142857142857146</v>
      </c>
      <c r="E119" s="28">
        <f>D15</f>
        <v>23.5</v>
      </c>
      <c r="F119" s="28">
        <v>44</v>
      </c>
      <c r="G119" s="28">
        <f t="shared" si="13"/>
        <v>53.409090909090907</v>
      </c>
    </row>
    <row r="120" spans="1:44" x14ac:dyDescent="0.25">
      <c r="A120" t="str">
        <f t="shared" si="11"/>
        <v xml:space="preserve">МБОУ Тунгокоченская СОШ     
</v>
      </c>
      <c r="B120" s="28">
        <f>B20</f>
        <v>3.5</v>
      </c>
      <c r="C120" s="28">
        <f>C20</f>
        <v>14</v>
      </c>
      <c r="D120" s="43">
        <f t="shared" si="12"/>
        <v>25</v>
      </c>
      <c r="E120" s="28">
        <f>D20</f>
        <v>23</v>
      </c>
      <c r="F120" s="28">
        <v>44</v>
      </c>
      <c r="G120" s="28">
        <f t="shared" si="13"/>
        <v>52.272727272727273</v>
      </c>
    </row>
    <row r="121" spans="1:44" x14ac:dyDescent="0.25">
      <c r="A121" t="str">
        <f t="shared" si="11"/>
        <v>МБДОУ детский сад общеразвивающего вида с. Тунгокочен</v>
      </c>
      <c r="B121" s="28">
        <f>B25</f>
        <v>8</v>
      </c>
      <c r="C121" s="28">
        <f>C25</f>
        <v>11</v>
      </c>
      <c r="D121" s="43">
        <f t="shared" si="12"/>
        <v>72.727272727272734</v>
      </c>
      <c r="E121" s="28">
        <f>D25</f>
        <v>22.5</v>
      </c>
      <c r="F121" s="28">
        <v>40</v>
      </c>
      <c r="G121" s="28">
        <f t="shared" si="13"/>
        <v>56.25</v>
      </c>
    </row>
    <row r="122" spans="1:44" x14ac:dyDescent="0.25">
      <c r="A122" s="28" t="str">
        <f t="shared" si="11"/>
        <v>МБУДО Детско-юношеская спортивная школа</v>
      </c>
      <c r="B122" s="28">
        <f>B30</f>
        <v>3</v>
      </c>
      <c r="C122" s="28">
        <f>C30</f>
        <v>11</v>
      </c>
      <c r="D122" s="43">
        <f t="shared" si="12"/>
        <v>27.27272727272727</v>
      </c>
      <c r="E122" s="28">
        <f>D30</f>
        <v>25.5</v>
      </c>
      <c r="F122" s="28">
        <v>38</v>
      </c>
      <c r="G122" s="28">
        <f t="shared" si="13"/>
        <v>67.10526315789474</v>
      </c>
    </row>
    <row r="123" spans="1:44" x14ac:dyDescent="0.25">
      <c r="A123" s="28" t="str">
        <f t="shared" si="11"/>
        <v>МБУ ДО  Дом детского творчества</v>
      </c>
      <c r="B123" s="28">
        <f>B35</f>
        <v>3.5</v>
      </c>
      <c r="C123" s="28">
        <f>C35</f>
        <v>11</v>
      </c>
      <c r="D123" s="43">
        <f t="shared" si="12"/>
        <v>31.818181818181817</v>
      </c>
      <c r="E123" s="28">
        <f>D35</f>
        <v>23.5</v>
      </c>
      <c r="F123" s="28">
        <v>38</v>
      </c>
      <c r="G123" s="28">
        <f t="shared" si="13"/>
        <v>61.842105263157897</v>
      </c>
    </row>
    <row r="124" spans="1:44" x14ac:dyDescent="0.25">
      <c r="A124" s="28"/>
      <c r="B124" s="28"/>
      <c r="C124" s="28"/>
      <c r="D124" s="43"/>
      <c r="E124" s="28"/>
      <c r="F124" s="28"/>
      <c r="G124" s="28"/>
    </row>
    <row r="125" spans="1:44" x14ac:dyDescent="0.25">
      <c r="A125" s="28"/>
      <c r="B125" s="28"/>
      <c r="C125" s="28"/>
      <c r="D125" s="43"/>
      <c r="E125" s="28"/>
      <c r="F125" s="28"/>
      <c r="G125" s="28"/>
    </row>
    <row r="126" spans="1:44" x14ac:dyDescent="0.25">
      <c r="A126" s="28"/>
      <c r="B126" s="28"/>
      <c r="C126" s="28"/>
      <c r="D126" s="43"/>
      <c r="E126" s="28"/>
      <c r="F126" s="68"/>
      <c r="G126" s="28"/>
    </row>
    <row r="127" spans="1:44" x14ac:dyDescent="0.25">
      <c r="A127" s="28"/>
      <c r="B127" s="28"/>
      <c r="C127" s="28"/>
      <c r="D127" s="43"/>
      <c r="E127" s="28"/>
      <c r="F127" s="68"/>
      <c r="G127" s="28"/>
    </row>
    <row r="128" spans="1:44" x14ac:dyDescent="0.25">
      <c r="A128" s="28"/>
      <c r="B128" s="28"/>
      <c r="C128" s="28"/>
      <c r="D128" s="43"/>
      <c r="E128" s="28"/>
      <c r="F128" s="68"/>
      <c r="G128" s="28"/>
    </row>
    <row r="129" spans="2:7" x14ac:dyDescent="0.25">
      <c r="B129" s="28"/>
      <c r="C129" s="28"/>
      <c r="D129" s="43"/>
      <c r="E129" s="28"/>
      <c r="F129" s="68"/>
      <c r="G129" s="28"/>
    </row>
    <row r="130" spans="2:7" x14ac:dyDescent="0.25">
      <c r="B130" s="28"/>
      <c r="C130" s="28"/>
      <c r="D130" s="43"/>
      <c r="E130" s="28"/>
      <c r="F130" s="68"/>
      <c r="G130" s="28"/>
    </row>
  </sheetData>
  <sheetProtection selectLockedCells="1" selectUnlockedCells="1"/>
  <mergeCells count="225">
    <mergeCell ref="X94:AA94"/>
    <mergeCell ref="AB94:AC94"/>
    <mergeCell ref="AD94:AF94"/>
    <mergeCell ref="AG94:AH94"/>
    <mergeCell ref="AI94:AJ94"/>
    <mergeCell ref="AK94:AL94"/>
    <mergeCell ref="AM94:AN94"/>
    <mergeCell ref="AO94:AP94"/>
    <mergeCell ref="AQ94:AR94"/>
    <mergeCell ref="AF13:AG13"/>
    <mergeCell ref="B12:E12"/>
    <mergeCell ref="G12:J12"/>
    <mergeCell ref="M12:N12"/>
    <mergeCell ref="U12:V12"/>
    <mergeCell ref="Y12:Z12"/>
    <mergeCell ref="AB12:AC12"/>
    <mergeCell ref="AD12:AE12"/>
    <mergeCell ref="W12:X12"/>
    <mergeCell ref="Y17:Z17"/>
    <mergeCell ref="AB17:AC17"/>
    <mergeCell ref="AD17:AE17"/>
    <mergeCell ref="AF17:AG17"/>
    <mergeCell ref="A9:AI9"/>
    <mergeCell ref="B11:E11"/>
    <mergeCell ref="G11:J11"/>
    <mergeCell ref="M11:N11"/>
    <mergeCell ref="U11:V11"/>
    <mergeCell ref="W11:X11"/>
    <mergeCell ref="Y11:Z11"/>
    <mergeCell ref="AB11:AC11"/>
    <mergeCell ref="AD11:AE11"/>
    <mergeCell ref="AF11:AG11"/>
    <mergeCell ref="A14:AI14"/>
    <mergeCell ref="AF12:AG12"/>
    <mergeCell ref="B13:E13"/>
    <mergeCell ref="G13:J13"/>
    <mergeCell ref="M13:N13"/>
    <mergeCell ref="U13:V13"/>
    <mergeCell ref="W13:X13"/>
    <mergeCell ref="Y13:Z13"/>
    <mergeCell ref="AB13:AC13"/>
    <mergeCell ref="AD13:AE13"/>
    <mergeCell ref="M7:N7"/>
    <mergeCell ref="R7:S7"/>
    <mergeCell ref="U7:V7"/>
    <mergeCell ref="W8:X8"/>
    <mergeCell ref="Y6:Z6"/>
    <mergeCell ref="AB6:AC6"/>
    <mergeCell ref="AD6:AE6"/>
    <mergeCell ref="AF6:AG6"/>
    <mergeCell ref="W7:X7"/>
    <mergeCell ref="W6:X6"/>
    <mergeCell ref="Y7:Z7"/>
    <mergeCell ref="AB7:AC7"/>
    <mergeCell ref="AJ1:AJ2"/>
    <mergeCell ref="B2:E2"/>
    <mergeCell ref="G2:J2"/>
    <mergeCell ref="M2:N2"/>
    <mergeCell ref="R2:S2"/>
    <mergeCell ref="U2:V2"/>
    <mergeCell ref="W2:X2"/>
    <mergeCell ref="Y2:Z2"/>
    <mergeCell ref="AB2:AC2"/>
    <mergeCell ref="AB1:AH1"/>
    <mergeCell ref="AD2:AE2"/>
    <mergeCell ref="AF2:AG2"/>
    <mergeCell ref="A1:A2"/>
    <mergeCell ref="B1:K1"/>
    <mergeCell ref="L1:O1"/>
    <mergeCell ref="P1:T1"/>
    <mergeCell ref="A4:AI4"/>
    <mergeCell ref="AB8:AC8"/>
    <mergeCell ref="AD8:AE8"/>
    <mergeCell ref="AF8:AG8"/>
    <mergeCell ref="AD7:AE7"/>
    <mergeCell ref="AF7:AG7"/>
    <mergeCell ref="Y8:Z8"/>
    <mergeCell ref="B8:E8"/>
    <mergeCell ref="G8:J8"/>
    <mergeCell ref="M8:N8"/>
    <mergeCell ref="U8:V8"/>
    <mergeCell ref="U1:AA1"/>
    <mergeCell ref="AI1:AI2"/>
    <mergeCell ref="B6:E6"/>
    <mergeCell ref="G6:J6"/>
    <mergeCell ref="M6:N6"/>
    <mergeCell ref="R6:S6"/>
    <mergeCell ref="U6:V6"/>
    <mergeCell ref="B7:E7"/>
    <mergeCell ref="G7:J7"/>
    <mergeCell ref="A24:AI24"/>
    <mergeCell ref="B16:E16"/>
    <mergeCell ref="G16:J16"/>
    <mergeCell ref="M16:N16"/>
    <mergeCell ref="U16:V16"/>
    <mergeCell ref="W16:X16"/>
    <mergeCell ref="Y16:Z16"/>
    <mergeCell ref="AB16:AC16"/>
    <mergeCell ref="AD16:AE16"/>
    <mergeCell ref="AF16:AG16"/>
    <mergeCell ref="B17:E17"/>
    <mergeCell ref="G17:J17"/>
    <mergeCell ref="M17:N17"/>
    <mergeCell ref="U17:V17"/>
    <mergeCell ref="Y18:Z18"/>
    <mergeCell ref="AB18:AC18"/>
    <mergeCell ref="AD18:AE18"/>
    <mergeCell ref="AF18:AG18"/>
    <mergeCell ref="B21:E21"/>
    <mergeCell ref="G21:J21"/>
    <mergeCell ref="M21:N21"/>
    <mergeCell ref="U21:V21"/>
    <mergeCell ref="W21:X21"/>
    <mergeCell ref="W17:X17"/>
    <mergeCell ref="Y21:Z21"/>
    <mergeCell ref="AB21:AC21"/>
    <mergeCell ref="AD21:AE21"/>
    <mergeCell ref="AF21:AG21"/>
    <mergeCell ref="B18:E18"/>
    <mergeCell ref="G18:J18"/>
    <mergeCell ref="M18:N18"/>
    <mergeCell ref="U18:V18"/>
    <mergeCell ref="W18:X18"/>
    <mergeCell ref="A19:AI19"/>
    <mergeCell ref="Y22:Z22"/>
    <mergeCell ref="AB22:AC22"/>
    <mergeCell ref="AD22:AE22"/>
    <mergeCell ref="AF22:AG22"/>
    <mergeCell ref="B23:E23"/>
    <mergeCell ref="G23:J23"/>
    <mergeCell ref="M23:N23"/>
    <mergeCell ref="U23:V23"/>
    <mergeCell ref="W23:X23"/>
    <mergeCell ref="Y23:Z23"/>
    <mergeCell ref="AB23:AC23"/>
    <mergeCell ref="AD23:AE23"/>
    <mergeCell ref="AF23:AG23"/>
    <mergeCell ref="B22:E22"/>
    <mergeCell ref="G22:J22"/>
    <mergeCell ref="M22:N22"/>
    <mergeCell ref="U22:V22"/>
    <mergeCell ref="W22:X22"/>
    <mergeCell ref="Y26:Z26"/>
    <mergeCell ref="AB26:AC26"/>
    <mergeCell ref="AD26:AE26"/>
    <mergeCell ref="AF26:AG26"/>
    <mergeCell ref="B27:E27"/>
    <mergeCell ref="G27:J27"/>
    <mergeCell ref="M27:N27"/>
    <mergeCell ref="U27:V27"/>
    <mergeCell ref="W27:X27"/>
    <mergeCell ref="Y27:Z27"/>
    <mergeCell ref="AB27:AC27"/>
    <mergeCell ref="AD27:AE27"/>
    <mergeCell ref="AF27:AG27"/>
    <mergeCell ref="B26:E26"/>
    <mergeCell ref="G26:J26"/>
    <mergeCell ref="M26:N26"/>
    <mergeCell ref="U26:V26"/>
    <mergeCell ref="W26:X26"/>
    <mergeCell ref="A29:AI29"/>
    <mergeCell ref="M31:N31"/>
    <mergeCell ref="U31:V31"/>
    <mergeCell ref="W31:X31"/>
    <mergeCell ref="Y31:Z31"/>
    <mergeCell ref="AB31:AC31"/>
    <mergeCell ref="AD31:AE31"/>
    <mergeCell ref="G32:J32"/>
    <mergeCell ref="AF32:AG32"/>
    <mergeCell ref="B31:E31"/>
    <mergeCell ref="G31:J31"/>
    <mergeCell ref="Y28:Z28"/>
    <mergeCell ref="AB28:AC28"/>
    <mergeCell ref="AD28:AE28"/>
    <mergeCell ref="AF28:AG28"/>
    <mergeCell ref="B28:E28"/>
    <mergeCell ref="G28:J28"/>
    <mergeCell ref="M28:N28"/>
    <mergeCell ref="U28:V28"/>
    <mergeCell ref="W28:X28"/>
    <mergeCell ref="B36:E36"/>
    <mergeCell ref="G36:J36"/>
    <mergeCell ref="M36:N36"/>
    <mergeCell ref="U36:V36"/>
    <mergeCell ref="W36:X36"/>
    <mergeCell ref="Y36:Z36"/>
    <mergeCell ref="AB36:AC36"/>
    <mergeCell ref="AD36:AE36"/>
    <mergeCell ref="AF36:AG36"/>
    <mergeCell ref="B37:E37"/>
    <mergeCell ref="G37:J37"/>
    <mergeCell ref="M37:N37"/>
    <mergeCell ref="U37:V37"/>
    <mergeCell ref="W37:X37"/>
    <mergeCell ref="Y37:Z37"/>
    <mergeCell ref="AB37:AC37"/>
    <mergeCell ref="AD37:AE37"/>
    <mergeCell ref="AF37:AG37"/>
    <mergeCell ref="A34:AI34"/>
    <mergeCell ref="B32:E32"/>
    <mergeCell ref="AF31:AG31"/>
    <mergeCell ref="M32:N32"/>
    <mergeCell ref="U32:V32"/>
    <mergeCell ref="W32:X32"/>
    <mergeCell ref="Y32:Z32"/>
    <mergeCell ref="AB32:AC32"/>
    <mergeCell ref="AD32:AE32"/>
    <mergeCell ref="M33:N33"/>
    <mergeCell ref="U33:V33"/>
    <mergeCell ref="W33:X33"/>
    <mergeCell ref="Y33:Z33"/>
    <mergeCell ref="AB33:AC33"/>
    <mergeCell ref="AD33:AE33"/>
    <mergeCell ref="AF33:AG33"/>
    <mergeCell ref="B33:E33"/>
    <mergeCell ref="G33:J33"/>
    <mergeCell ref="AB38:AC38"/>
    <mergeCell ref="AD38:AE38"/>
    <mergeCell ref="AF38:AG38"/>
    <mergeCell ref="B38:E38"/>
    <mergeCell ref="G38:J38"/>
    <mergeCell ref="M38:N38"/>
    <mergeCell ref="U38:V38"/>
    <mergeCell ref="W38:X38"/>
    <mergeCell ref="Y38:Z3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Мониторинг</dc:title>
  <dc:creator>Anton Sychev</dc:creator>
  <cp:lastModifiedBy>пк</cp:lastModifiedBy>
  <cp:lastPrinted>2025-01-26T12:25:46Z</cp:lastPrinted>
  <dcterms:created xsi:type="dcterms:W3CDTF">2019-08-06T00:16:54Z</dcterms:created>
  <dcterms:modified xsi:type="dcterms:W3CDTF">2025-01-26T12:27:40Z</dcterms:modified>
</cp:coreProperties>
</file>